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Melice_KPv - Kanalizač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'Melice_KPv - Kanalizační ...'!$C$82:$K$452</definedName>
    <definedName name="_xlnm.Print_Area" localSheetId="1">'Melice_KPv - Kanalizační ...'!$C$4:$J$37,'Melice_KPv - Kanalizační ...'!$C$43:$J$66,'Melice_KPv - Kanalizační ...'!$C$72:$K$452</definedName>
    <definedName name="_xlnm.Print_Titles" localSheetId="1">'Melice_KPv - Kanalizační ...'!$82:$82</definedName>
    <definedName name="_xlnm.Print_Area" localSheetId="2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451"/>
  <c r="BH451"/>
  <c r="BG451"/>
  <c r="BF451"/>
  <c r="T451"/>
  <c r="T450"/>
  <c r="R451"/>
  <c r="R450"/>
  <c r="P451"/>
  <c r="P450"/>
  <c r="BK451"/>
  <c r="BK450"/>
  <c r="J450"/>
  <c r="J451"/>
  <c r="BE451"/>
  <c r="J65"/>
  <c r="BI447"/>
  <c r="BH447"/>
  <c r="BG447"/>
  <c r="BF447"/>
  <c r="T447"/>
  <c r="R447"/>
  <c r="P447"/>
  <c r="BK447"/>
  <c r="J447"/>
  <c r="BE447"/>
  <c r="BI444"/>
  <c r="BH444"/>
  <c r="BG444"/>
  <c r="BF444"/>
  <c r="T444"/>
  <c r="R444"/>
  <c r="P444"/>
  <c r="BK444"/>
  <c r="J444"/>
  <c r="BE444"/>
  <c r="BI440"/>
  <c r="BH440"/>
  <c r="BG440"/>
  <c r="BF440"/>
  <c r="T440"/>
  <c r="R440"/>
  <c r="P440"/>
  <c r="BK440"/>
  <c r="J440"/>
  <c r="BE440"/>
  <c r="BI435"/>
  <c r="BH435"/>
  <c r="BG435"/>
  <c r="BF435"/>
  <c r="T435"/>
  <c r="R435"/>
  <c r="P435"/>
  <c r="BK435"/>
  <c r="J435"/>
  <c r="BE435"/>
  <c r="BI433"/>
  <c r="BH433"/>
  <c r="BG433"/>
  <c r="BF433"/>
  <c r="T433"/>
  <c r="T432"/>
  <c r="R433"/>
  <c r="R432"/>
  <c r="P433"/>
  <c r="P432"/>
  <c r="BK433"/>
  <c r="BK432"/>
  <c r="J432"/>
  <c r="J433"/>
  <c r="BE433"/>
  <c r="J64"/>
  <c r="BI430"/>
  <c r="BH430"/>
  <c r="BG430"/>
  <c r="BF430"/>
  <c r="T430"/>
  <c r="R430"/>
  <c r="P430"/>
  <c r="BK430"/>
  <c r="J430"/>
  <c r="BE430"/>
  <c r="BI428"/>
  <c r="BH428"/>
  <c r="BG428"/>
  <c r="BF428"/>
  <c r="T428"/>
  <c r="R428"/>
  <c r="P428"/>
  <c r="BK428"/>
  <c r="J428"/>
  <c r="BE428"/>
  <c r="BI416"/>
  <c r="BH416"/>
  <c r="BG416"/>
  <c r="BF416"/>
  <c r="T416"/>
  <c r="R416"/>
  <c r="P416"/>
  <c r="BK416"/>
  <c r="J416"/>
  <c r="BE416"/>
  <c r="BI414"/>
  <c r="BH414"/>
  <c r="BG414"/>
  <c r="BF414"/>
  <c r="T414"/>
  <c r="R414"/>
  <c r="P414"/>
  <c r="BK414"/>
  <c r="J414"/>
  <c r="BE414"/>
  <c r="BI412"/>
  <c r="BH412"/>
  <c r="BG412"/>
  <c r="BF412"/>
  <c r="T412"/>
  <c r="R412"/>
  <c r="P412"/>
  <c r="BK412"/>
  <c r="J412"/>
  <c r="BE412"/>
  <c r="BI411"/>
  <c r="BH411"/>
  <c r="BG411"/>
  <c r="BF411"/>
  <c r="T411"/>
  <c r="R411"/>
  <c r="P411"/>
  <c r="BK411"/>
  <c r="J411"/>
  <c r="BE411"/>
  <c r="BI408"/>
  <c r="BH408"/>
  <c r="BG408"/>
  <c r="BF408"/>
  <c r="T408"/>
  <c r="T407"/>
  <c r="R408"/>
  <c r="R407"/>
  <c r="P408"/>
  <c r="P407"/>
  <c r="BK408"/>
  <c r="BK407"/>
  <c r="J407"/>
  <c r="J408"/>
  <c r="BE408"/>
  <c r="J63"/>
  <c r="BI404"/>
  <c r="BH404"/>
  <c r="BG404"/>
  <c r="BF404"/>
  <c r="T404"/>
  <c r="R404"/>
  <c r="P404"/>
  <c r="BK404"/>
  <c r="J404"/>
  <c r="BE404"/>
  <c r="BI400"/>
  <c r="BH400"/>
  <c r="BG400"/>
  <c r="BF400"/>
  <c r="T400"/>
  <c r="R400"/>
  <c r="P400"/>
  <c r="BK400"/>
  <c r="J400"/>
  <c r="BE400"/>
  <c r="BI396"/>
  <c r="BH396"/>
  <c r="BG396"/>
  <c r="BF396"/>
  <c r="T396"/>
  <c r="R396"/>
  <c r="P396"/>
  <c r="BK396"/>
  <c r="J396"/>
  <c r="BE396"/>
  <c r="BI394"/>
  <c r="BH394"/>
  <c r="BG394"/>
  <c r="BF394"/>
  <c r="T394"/>
  <c r="R394"/>
  <c r="P394"/>
  <c r="BK394"/>
  <c r="J394"/>
  <c r="BE394"/>
  <c r="BI392"/>
  <c r="BH392"/>
  <c r="BG392"/>
  <c r="BF392"/>
  <c r="T392"/>
  <c r="R392"/>
  <c r="P392"/>
  <c r="BK392"/>
  <c r="J392"/>
  <c r="BE392"/>
  <c r="BI390"/>
  <c r="BH390"/>
  <c r="BG390"/>
  <c r="BF390"/>
  <c r="T390"/>
  <c r="R390"/>
  <c r="P390"/>
  <c r="BK390"/>
  <c r="J390"/>
  <c r="BE390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7"/>
  <c r="BH377"/>
  <c r="BG377"/>
  <c r="BF377"/>
  <c r="T377"/>
  <c r="R377"/>
  <c r="P377"/>
  <c r="BK377"/>
  <c r="J377"/>
  <c r="BE377"/>
  <c r="BI374"/>
  <c r="BH374"/>
  <c r="BG374"/>
  <c r="BF374"/>
  <c r="T374"/>
  <c r="R374"/>
  <c r="P374"/>
  <c r="BK374"/>
  <c r="J374"/>
  <c r="BE374"/>
  <c r="BI370"/>
  <c r="BH370"/>
  <c r="BG370"/>
  <c r="BF370"/>
  <c r="T370"/>
  <c r="R370"/>
  <c r="P370"/>
  <c r="BK370"/>
  <c r="J370"/>
  <c r="BE370"/>
  <c r="BI368"/>
  <c r="BH368"/>
  <c r="BG368"/>
  <c r="BF368"/>
  <c r="T368"/>
  <c r="R368"/>
  <c r="P368"/>
  <c r="BK368"/>
  <c r="J368"/>
  <c r="BE368"/>
  <c r="BI366"/>
  <c r="BH366"/>
  <c r="BG366"/>
  <c r="BF366"/>
  <c r="T366"/>
  <c r="R366"/>
  <c r="P366"/>
  <c r="BK366"/>
  <c r="J366"/>
  <c r="BE366"/>
  <c r="BI365"/>
  <c r="BH365"/>
  <c r="BG365"/>
  <c r="BF365"/>
  <c r="T365"/>
  <c r="R365"/>
  <c r="P365"/>
  <c r="BK365"/>
  <c r="J365"/>
  <c r="BE365"/>
  <c r="BI364"/>
  <c r="BH364"/>
  <c r="BG364"/>
  <c r="BF364"/>
  <c r="T364"/>
  <c r="R364"/>
  <c r="P364"/>
  <c r="BK364"/>
  <c r="J364"/>
  <c r="BE364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4"/>
  <c r="BH354"/>
  <c r="BG354"/>
  <c r="BF354"/>
  <c r="T354"/>
  <c r="R354"/>
  <c r="P354"/>
  <c r="BK354"/>
  <c r="J354"/>
  <c r="BE354"/>
  <c r="BI352"/>
  <c r="BH352"/>
  <c r="BG352"/>
  <c r="BF352"/>
  <c r="T352"/>
  <c r="R352"/>
  <c r="P352"/>
  <c r="BK352"/>
  <c r="J352"/>
  <c r="BE352"/>
  <c r="BI350"/>
  <c r="BH350"/>
  <c r="BG350"/>
  <c r="BF350"/>
  <c r="T350"/>
  <c r="T349"/>
  <c r="R350"/>
  <c r="R349"/>
  <c r="P350"/>
  <c r="P349"/>
  <c r="BK350"/>
  <c r="BK349"/>
  <c r="J349"/>
  <c r="J350"/>
  <c r="BE350"/>
  <c r="J62"/>
  <c r="BI345"/>
  <c r="BH345"/>
  <c r="BG345"/>
  <c r="BF345"/>
  <c r="T345"/>
  <c r="R345"/>
  <c r="P345"/>
  <c r="BK345"/>
  <c r="J345"/>
  <c r="BE345"/>
  <c r="BI340"/>
  <c r="BH340"/>
  <c r="BG340"/>
  <c r="BF340"/>
  <c r="T340"/>
  <c r="R340"/>
  <c r="P340"/>
  <c r="BK340"/>
  <c r="J340"/>
  <c r="BE340"/>
  <c r="BI335"/>
  <c r="BH335"/>
  <c r="BG335"/>
  <c r="BF335"/>
  <c r="T335"/>
  <c r="R335"/>
  <c r="P335"/>
  <c r="BK335"/>
  <c r="J335"/>
  <c r="BE335"/>
  <c r="BI331"/>
  <c r="BH331"/>
  <c r="BG331"/>
  <c r="BF331"/>
  <c r="T331"/>
  <c r="R331"/>
  <c r="P331"/>
  <c r="BK331"/>
  <c r="J331"/>
  <c r="BE331"/>
  <c r="BI327"/>
  <c r="BH327"/>
  <c r="BG327"/>
  <c r="BF327"/>
  <c r="T327"/>
  <c r="R327"/>
  <c r="P327"/>
  <c r="BK327"/>
  <c r="J327"/>
  <c r="BE327"/>
  <c r="BI324"/>
  <c r="BH324"/>
  <c r="BG324"/>
  <c r="BF324"/>
  <c r="T324"/>
  <c r="R324"/>
  <c r="P324"/>
  <c r="BK324"/>
  <c r="J324"/>
  <c r="BE324"/>
  <c r="BI319"/>
  <c r="BH319"/>
  <c r="BG319"/>
  <c r="BF319"/>
  <c r="T319"/>
  <c r="R319"/>
  <c r="P319"/>
  <c r="BK319"/>
  <c r="J319"/>
  <c r="BE319"/>
  <c r="BI314"/>
  <c r="BH314"/>
  <c r="BG314"/>
  <c r="BF314"/>
  <c r="T314"/>
  <c r="R314"/>
  <c r="P314"/>
  <c r="BK314"/>
  <c r="J314"/>
  <c r="BE314"/>
  <c r="BI309"/>
  <c r="BH309"/>
  <c r="BG309"/>
  <c r="BF309"/>
  <c r="T309"/>
  <c r="R309"/>
  <c r="P309"/>
  <c r="BK309"/>
  <c r="J309"/>
  <c r="BE309"/>
  <c r="BI306"/>
  <c r="BH306"/>
  <c r="BG306"/>
  <c r="BF306"/>
  <c r="T306"/>
  <c r="R306"/>
  <c r="P306"/>
  <c r="BK306"/>
  <c r="J306"/>
  <c r="BE306"/>
  <c r="BI302"/>
  <c r="BH302"/>
  <c r="BG302"/>
  <c r="BF302"/>
  <c r="T302"/>
  <c r="R302"/>
  <c r="P302"/>
  <c r="BK302"/>
  <c r="J302"/>
  <c r="BE302"/>
  <c r="BI294"/>
  <c r="BH294"/>
  <c r="BG294"/>
  <c r="BF294"/>
  <c r="T294"/>
  <c r="R294"/>
  <c r="P294"/>
  <c r="BK294"/>
  <c r="J294"/>
  <c r="BE294"/>
  <c r="BI290"/>
  <c r="BH290"/>
  <c r="BG290"/>
  <c r="BF290"/>
  <c r="T290"/>
  <c r="T289"/>
  <c r="R290"/>
  <c r="R289"/>
  <c r="P290"/>
  <c r="P289"/>
  <c r="BK290"/>
  <c r="BK289"/>
  <c r="J289"/>
  <c r="J290"/>
  <c r="BE290"/>
  <c r="J61"/>
  <c r="BI284"/>
  <c r="BH284"/>
  <c r="BG284"/>
  <c r="BF284"/>
  <c r="T284"/>
  <c r="T283"/>
  <c r="R284"/>
  <c r="R283"/>
  <c r="P284"/>
  <c r="P283"/>
  <c r="BK284"/>
  <c r="BK283"/>
  <c r="J283"/>
  <c r="J284"/>
  <c r="BE284"/>
  <c r="J60"/>
  <c r="BI280"/>
  <c r="BH280"/>
  <c r="BG280"/>
  <c r="BF280"/>
  <c r="T280"/>
  <c r="T279"/>
  <c r="R280"/>
  <c r="R279"/>
  <c r="P280"/>
  <c r="P279"/>
  <c r="BK280"/>
  <c r="BK279"/>
  <c r="J279"/>
  <c r="J280"/>
  <c r="BE280"/>
  <c r="J59"/>
  <c r="BI277"/>
  <c r="BH277"/>
  <c r="BG277"/>
  <c r="BF277"/>
  <c r="T277"/>
  <c r="T276"/>
  <c r="R277"/>
  <c r="R276"/>
  <c r="P277"/>
  <c r="P276"/>
  <c r="BK277"/>
  <c r="BK276"/>
  <c r="J276"/>
  <c r="J277"/>
  <c r="BE277"/>
  <c r="J58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4"/>
  <c r="BH254"/>
  <c r="BG254"/>
  <c r="BF254"/>
  <c r="T254"/>
  <c r="R254"/>
  <c r="P254"/>
  <c r="BK254"/>
  <c r="J254"/>
  <c r="BE254"/>
  <c r="BI249"/>
  <c r="BH249"/>
  <c r="BG249"/>
  <c r="BF249"/>
  <c r="T249"/>
  <c r="R249"/>
  <c r="P249"/>
  <c r="BK249"/>
  <c r="J249"/>
  <c r="BE249"/>
  <c r="BI243"/>
  <c r="BH243"/>
  <c r="BG243"/>
  <c r="BF243"/>
  <c r="T243"/>
  <c r="R243"/>
  <c r="P243"/>
  <c r="BK243"/>
  <c r="J243"/>
  <c r="BE243"/>
  <c r="BI240"/>
  <c r="BH240"/>
  <c r="BG240"/>
  <c r="BF240"/>
  <c r="T240"/>
  <c r="R240"/>
  <c r="P240"/>
  <c r="BK240"/>
  <c r="J240"/>
  <c r="BE240"/>
  <c r="BI234"/>
  <c r="BH234"/>
  <c r="BG234"/>
  <c r="BF234"/>
  <c r="T234"/>
  <c r="R234"/>
  <c r="P234"/>
  <c r="BK234"/>
  <c r="J234"/>
  <c r="BE234"/>
  <c r="BI231"/>
  <c r="BH231"/>
  <c r="BG231"/>
  <c r="BF231"/>
  <c r="T231"/>
  <c r="R231"/>
  <c r="P231"/>
  <c r="BK231"/>
  <c r="J231"/>
  <c r="BE231"/>
  <c r="BI221"/>
  <c r="BH221"/>
  <c r="BG221"/>
  <c r="BF221"/>
  <c r="T221"/>
  <c r="R221"/>
  <c r="P221"/>
  <c r="BK221"/>
  <c r="J221"/>
  <c r="BE221"/>
  <c r="BI217"/>
  <c r="BH217"/>
  <c r="BG217"/>
  <c r="BF217"/>
  <c r="T217"/>
  <c r="R217"/>
  <c r="P217"/>
  <c r="BK217"/>
  <c r="J217"/>
  <c r="BE217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6"/>
  <c r="BH196"/>
  <c r="BG196"/>
  <c r="BF196"/>
  <c r="T196"/>
  <c r="R196"/>
  <c r="P196"/>
  <c r="BK196"/>
  <c r="J196"/>
  <c r="BE196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75"/>
  <c r="BH175"/>
  <c r="BG175"/>
  <c r="BF175"/>
  <c r="T175"/>
  <c r="R175"/>
  <c r="P175"/>
  <c r="BK175"/>
  <c r="J175"/>
  <c r="BE175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6"/>
  <c r="BH156"/>
  <c r="BG156"/>
  <c r="BF156"/>
  <c r="T156"/>
  <c r="R156"/>
  <c r="P156"/>
  <c r="BK156"/>
  <c r="J156"/>
  <c r="BE156"/>
  <c r="BI149"/>
  <c r="BH149"/>
  <c r="BG149"/>
  <c r="BF149"/>
  <c r="T149"/>
  <c r="R149"/>
  <c r="P149"/>
  <c r="BK149"/>
  <c r="J149"/>
  <c r="BE149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5"/>
  <c r="BH135"/>
  <c r="BG135"/>
  <c r="BF135"/>
  <c r="T135"/>
  <c r="R135"/>
  <c r="P135"/>
  <c r="BK135"/>
  <c r="J135"/>
  <c r="BE135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1"/>
  <c r="BH121"/>
  <c r="BG121"/>
  <c r="BF121"/>
  <c r="T121"/>
  <c r="R121"/>
  <c r="P121"/>
  <c r="BK121"/>
  <c r="J121"/>
  <c r="BE121"/>
  <c r="BI114"/>
  <c r="BH114"/>
  <c r="BG114"/>
  <c r="BF114"/>
  <c r="T114"/>
  <c r="R114"/>
  <c r="P114"/>
  <c r="BK114"/>
  <c r="J114"/>
  <c r="BE114"/>
  <c r="BI109"/>
  <c r="BH109"/>
  <c r="BG109"/>
  <c r="BF109"/>
  <c r="T109"/>
  <c r="R109"/>
  <c r="P109"/>
  <c r="BK109"/>
  <c r="J109"/>
  <c r="BE109"/>
  <c r="BI105"/>
  <c r="BH105"/>
  <c r="BG105"/>
  <c r="BF105"/>
  <c r="T105"/>
  <c r="R105"/>
  <c r="P105"/>
  <c r="BK105"/>
  <c r="J105"/>
  <c r="BE105"/>
  <c r="BI98"/>
  <c r="BH98"/>
  <c r="BG98"/>
  <c r="BF98"/>
  <c r="T98"/>
  <c r="R98"/>
  <c r="P98"/>
  <c r="BK98"/>
  <c r="J98"/>
  <c r="BE98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6"/>
  <c r="F35"/>
  <c i="1" r="BD55"/>
  <c i="2" r="BH86"/>
  <c r="F34"/>
  <c i="1" r="BC55"/>
  <c i="2" r="BG86"/>
  <c r="F33"/>
  <c i="1" r="BB55"/>
  <c i="2" r="BF86"/>
  <c r="J32"/>
  <c i="1" r="AW55"/>
  <c i="2" r="F32"/>
  <c i="1" r="BA55"/>
  <c i="2" r="T86"/>
  <c r="T85"/>
  <c r="T84"/>
  <c r="T83"/>
  <c r="R86"/>
  <c r="R85"/>
  <c r="R84"/>
  <c r="R83"/>
  <c r="P86"/>
  <c r="P85"/>
  <c r="P84"/>
  <c r="P83"/>
  <c i="1" r="AU55"/>
  <c i="2" r="BK86"/>
  <c r="BK85"/>
  <c r="J85"/>
  <c r="BK84"/>
  <c r="J84"/>
  <c r="BK83"/>
  <c r="J83"/>
  <c r="J55"/>
  <c r="J28"/>
  <c i="1" r="AG55"/>
  <c i="2" r="J86"/>
  <c r="BE86"/>
  <c r="J31"/>
  <c i="1" r="AV55"/>
  <c i="2" r="F31"/>
  <c i="1" r="AZ55"/>
  <c i="2" r="J57"/>
  <c r="J56"/>
  <c r="J80"/>
  <c r="J79"/>
  <c r="F79"/>
  <c r="F77"/>
  <c r="E75"/>
  <c r="J51"/>
  <c r="J50"/>
  <c r="F50"/>
  <c r="F48"/>
  <c r="E46"/>
  <c r="J37"/>
  <c r="J16"/>
  <c r="E16"/>
  <c r="F80"/>
  <c r="F51"/>
  <c r="J15"/>
  <c r="J10"/>
  <c r="J77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<sst xmlns="http://schemas.openxmlformats.org/spreadsheetml/2006/main">
  <si>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</si>
  <si>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</si>
  <si>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</si>
  <si>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</si>
  <si>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</si>
  <si>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{d24764d7-f602-4cb7-8f6e-69966b08ff2b}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</si>
  <si>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</si>
  <si>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</si>
  <si>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</si>
  <si>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</si>
  <si>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</si>
  <si>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</si>
  <si>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</si>
  <si>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</si>
  <si>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Melice_KPv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</si>
  <si>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</si>
  <si>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</si>
  <si>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Kanalizační přípojky Mělice - veřejné části</t>
  </si>
  <si>
    <t>KSO:</t>
  </si>
  <si>
    <t>827 21 1</t>
  </si>
  <si>
    <t>CC-CZ:</t>
  </si>
  <si>
    <t/>
  </si>
  <si>
    <t>Místo:</t>
  </si>
  <si>
    <t>k.ú. Mělice a Lohenice</t>
  </si>
  <si>
    <t>Datum:</t>
  </si>
  <si>
    <t>28. 5. 2019</t>
  </si>
  <si>
    <t>Zadavatel:</t>
  </si>
  <si>
    <t>IČ:</t>
  </si>
  <si>
    <t>Město Přelouč, Čs. Armády 1665, Přelouč</t>
  </si>
  <si>
    <t>DIČ:</t>
  </si>
  <si>
    <t>Uchazeč:</t>
  </si>
  <si>
    <t>Vyplň údaj</t>
  </si>
  <si>
    <t>Projektant:</t>
  </si>
  <si>
    <t>IKKO Hradec Králové,s.r.o., Bratří Štefanů 238, HK</t>
  </si>
  <si>
    <t>True</t>
  </si>
  <si>
    <t>Zpracovatel:</t>
  </si>
  <si>
    <t>K. Hlaváčková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</si>
  <si>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</si>
  <si>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</si>
  <si>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</si>
  <si>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</si>
  <si>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</si>
  <si>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</si>
  <si>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</si>
  <si>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</si>
  <si>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</si>
  <si>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</si>
  <si>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</si>
  <si>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</si>
  <si>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</si>
  <si>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</si>
  <si>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</si>
  <si>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</si>
  <si>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</si>
  <si>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</si>
  <si>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</si>
  <si>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</si>
  <si>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</si>
  <si>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</si>
  <si>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</si>
  <si>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</si>
  <si>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</si>
  <si>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</si>
  <si>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</si>
  <si>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</si>
  <si>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</si>
  <si>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</si>
  <si>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</si>
  <si>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</si>
  <si>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</si>
  <si>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</si>
  <si>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</si>
  <si>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</si>
  <si>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</si>
  <si>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</si>
  <si>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</si>
  <si>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</si>
  <si>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</si>
  <si>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</si>
  <si>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</si>
  <si>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</si>
  <si>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</si>
  <si>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</si>
  <si>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</si>
  <si>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</si>
  <si>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</si>
  <si>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</si>
  <si>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</si>
  <si>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</si>
  <si>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</si>
  <si>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</si>
  <si>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</si>
  <si>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</si>
  <si>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</si>
  <si>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</si>
  <si>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</si>
  <si>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</si>
  <si>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</si>
  <si>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</si>
  <si>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</si>
  <si>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</si>
  <si>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</si>
  <si>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</si>
  <si>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</si>
  <si>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</si>
  <si>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</si>
  <si>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</si>
  <si>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</si>
  <si>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</si>
  <si>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</si>
  <si>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</si>
  <si>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</si>
  <si>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</si>
  <si>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</si>
  <si>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113106471</t>
  </si>
  <si>
    <t>Rozebrání dlažeb a dílců při překopech inženýrských sítí s přemístěním hmot na skládku na vzdálenost do 3 m nebo s naložením na dopravní prostředek strojně plochy jednotlivě přes 15 m2 vozovek a ploch, s jakoukoliv výplní spár ze zámkové dlažby s ložem z kameniva</t>
  </si>
  <si>
    <t>m2</t>
  </si>
  <si>
    <t>CS ÚRS 2019 01</t>
  </si>
  <si>
    <t>4</t>
  </si>
  <si>
    <t>-2072292398</t>
  </si>
  <si>
    <t>PSC</t>
  </si>
  <si>
    <t xml:space="preserve">Poznámka k souboru cen:_x000d_
1. Ceny jsou určeny pouze pro rozebrání dlažeb včetně odstranění lože po překopech inženýrských sítí z důvodu oprav havárií a přeložek._x000d_
2. Ceny nelze použít pro rozebrání dlažeb při zřízení nových inženýrských sítí._x000d_
3. Ceny nelze použít pro rozebrání dlažeb uložených do betonového lože nebo do cementové malty, které se oceňují cenami 113 10-7030 až -7034, -7430 až -7434 a -7530 až -7534 Odstranění podkladů nebo krytů po překopech z betonu prostého._x000d_
4. V cenách nejsou započteny náklady na popř. nutné očištění:_x000d_
a) dlažebních nebo mozaikových kostek, které se oceňuje cenami souboru cen 979 07-11 Očištění vybouraných dlažebních kostek části C 01 tohoto katalogu,_x000d_
b) betonových, kameninových nebo kamenných desek nebo dlaždic, které se oceňuje cenami souboru cen 979 0 . - . . Očištění vybouraných obrubníků, krajníků, desek nebo dílců části C 01 tohoto katalogu._x000d_
5. Přemístění vybourané dlažby včetně materiálu z lože a spár na vzdálenost přes 3 m se oceňuje cenami souborů cen 997 22-1 Vodorovná doprava suti a vybouraných hmot._x000d_
</t>
  </si>
  <si>
    <t>P</t>
  </si>
  <si>
    <t>Poznámka k položce:_x000d_
- odstraňovaná zámková dlažba bude očištěna a zpětně využita</t>
  </si>
  <si>
    <t>VV</t>
  </si>
  <si>
    <t>2,0*45,5 "gravitační KP, stoka L</t>
  </si>
  <si>
    <t>Součet</t>
  </si>
  <si>
    <t>113107024</t>
  </si>
  <si>
    <t>Odstranění podkladů nebo krytů při překopech inženýrských sítí s přemístěním hmot na skládku ve vzdálenosti do 3 m nebo s naložením na dopravní prostředek ručně z kameniva hrubého drceného, o tl. vrstvy přes 300 do 400 mm</t>
  </si>
  <si>
    <t>-927895102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</si>
  <si>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 jsou určeny pouze pro případy havárií a přeložek._x000d_
3. Ceny nelze použít v rámci výstavby nových inženýrských sítí._x000d_
4. Ceny_x000d_
a) –7011 až –7013, -7411 až -7413 a -7511 až -7513 lze použít i pro odstranění podkladů nebo krytů ze štěrkopísku, škváry, strusky nebo z mechanicky zpevněných zemin,_x000d_
b) –7021 až 7025, -7421 až -7425 a -7521 až -7525 lze použít i pro odstranění podkladů nebo krytů ze zemin stabilizovaných vápnem,_x000d_
c) –7030 až -7034, -7430 až -7434 a -7530 až -7534 lze použít i pro odstranění dlažeb uložených do betonového lože a dlažeb z mozaiky uložených do cementové malty nebo podkladu ze zemin stabilizovaných cementem._x000d_
5. Ceny lze použít i pro odstranění podkladů nebo krytů opatřených živičnými postřiky nebo nátěry._x000d_
6.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zanedbává._x000d_
7. Přemístění vybouraného materiálu na vzdálenost přes 3 m se oceňuje cenami souborů cen 997 22-1 Vodorovná doprava suti._x000d_
8. Cenypro odstranění živičných podkladů nebo krytů -704 ., -744 . a -754 . nelze použít pro odstranění podkladu nebo krytu frézováním._x000d_
</t>
  </si>
  <si>
    <t>3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</si>
  <si>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</si>
  <si>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</si>
  <si>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-1913847220</t>
  </si>
  <si>
    <t xml:space="preserve">Poznámka k souboru cen:_x000d_
1. Pro volbu cen z hlediska množství se uvažuje každá souvisle odstraňovaná plocha krytu nebo podkladu stejného druhu samostatně. Odstraňuje-li se několik vrstev vozovky najednou, jednotlivé vrstvy se oceňují každá samostatně._x000d_
2. Ceny_x000d_
a) –7111 až –7113, –7151 až -7153, -7211 až -7213 a -7311 až -7313 lze použít i pro odstranění podkladů nebo krytů ze štěrkopísku, škváry, strusky nebo z mechanicky zpevněných zemin,_x000d_
b) –7121 až 7125, –7161 až -7165, -7221 až -7225 a -7321 až -7325 lze použít i pro odstranění podkladů nebo krytů ze zemin stabilizovaných vápnem,_x000d_
c) –7130 až -7134, –7170 až -7174, –7230 až -7234 a -7330 až -7334 lze použít i pro odstranění dlažeb uložených do betonového lože a dlažeb z mozaiky uložených do cementové malty nebo podkladu ze zemin stabilizovaných cementem._x000d_
3. Ceny lze použít i pro odstranění podkladů nebo krytů opatřených živičnými postřiky nebo nátěry._x000d_
4. Ceny odlišené podle tloušťky (např. do 100 mm, do 200 mm) jsou určeny vždy pro celou tloušťku jednotlivých konstrukcí._x000d_
5. V cenách nejsou započteny náklady na zarovnání styčných ploch betonových nebo živičných podkladů nebo krytů, které se oceňuje cenami souboru cen 919 73- Zarovnání styčné plochy části C 01 tohoto ceníku. Množství suti získané ze zarovnání styčných ploch podkladů nebo krytů se zvlášť nevykazuje._x000d_
6. Přemístění vybouraného materiálu větší vzdálenost, než je uvedeno, se oceňuje cenami souborů cen 997 22-1 Vodorovná doprava suti._x000d_
7. Ceny -714 . , -718 . , –724 . a -734 . nelze použít pro odstranění podkladu nebo krytu frézováním._x000d_
</t>
  </si>
  <si>
    <t>24,1+26,8 "gravitační KP, stoka A+B</t>
  </si>
  <si>
    <t xml:space="preserve">Mezisoučet  - celkové množství v asf. komunikaci III.tř.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</si>
  <si>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</si>
  <si>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</si>
  <si>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646411137</t>
  </si>
  <si>
    <t>24,1+26,8 "gravitační KP, stoky A+B</t>
  </si>
  <si>
    <t xml:space="preserve">Mezisoučet  - celkové množství v asf. komunikaci III.tř. - podklad</t>
  </si>
  <si>
    <t>18,5 "gravitační KP, stoka A1</t>
  </si>
  <si>
    <t>Mezisoučet - celkové množství v místních asf. komunikaci - podklad</t>
  </si>
  <si>
    <t>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</si>
  <si>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</si>
  <si>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</si>
  <si>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730269433</t>
  </si>
  <si>
    <t>40+88,1+12,9+99,6+9,8+53+15,8 "gravitační a tlakové KP, stoky A2, A3, A4, B, B1, B2 a B3</t>
  </si>
  <si>
    <t>Součet - odstranění krytu místní kom. zpevněné kamenivem</t>
  </si>
  <si>
    <t>6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</si>
  <si>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</si>
  <si>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</si>
  <si>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1289759067</t>
  </si>
  <si>
    <t>7</t>
  </si>
  <si>
    <t>113154123</t>
  </si>
  <si>
    <t>Frézování živičného podkladu nebo krytu s naložením na dopravní prostředek plochy do 500 m2 bez překážek v trase pruhu šířky přes 0,5 m do 1 m, tloušťky vrstvy 50 mm</t>
  </si>
  <si>
    <t>-361122555</t>
  </si>
  <si>
    <t xml:space="preserve">Poznámka k souboru cen:_x000d_
1. V cenách jsou započteny i náklady na:_x000d_
a) vodu pro chlazení zubů frézy,_x000d_
b) opotřebování frézovacích nástrojů,_x000d_
c) naložení odfrézovaného materiálu na dopravní prostředek._x000d_
2. V cenách nejsou započteny náklady na:_x000d_
a) nutné ruční odstranění (vybourání) živičného krytu kolem překážek, které se oceňují cenami souboru cen 113 10-7 Odstranění podkladů nebo krytů této části katalogu,_x000d_
b) očištění povrchu odfrézované plochy, které se oceňují cenami souboru cen 938 90-9 Odstranění bláta, prachu z povrchu podkladu nebo krytu části C01 tohoto katalogu._x000d_
3. Množství měrných jednotek pro rozpočet určí projekt. Drobné překážky, např. vpusti, uzávěry, sloupy (plochy do 2 m2) se z celkové frézované plochy neodečítají._x000d_
4. Tloušťku frézované vrstvy určí projekt a měří se tloušťka jednotlivých záběrů v mm._x000d_
5. Cena s překážkami je určena v případech, kdy:_x000d_
a) na 200 m2 frézované plochy se vyskytne v průměru více než jedna vpusť nebo vstup inženýrských sítí, popř. stožár, vstupní ostrůvek apod.,_x000d_
b) jsou-li podél frézované plochy osazeny obrubníky s výškovým rozdílem horní plochy obrubníku od frézované plochy větší než 250 mm._x000d_
6. Překážkami se rozumějí obrubníky nebo krajníky, pokud výškový rozdíl horní plochy obrubníku od frézované plochy je větší než 250 mm, vpusti nebo vstupy inženýrských sítí, stožáry, nástupní a ochranné ostrůvky apod._x000d_
</t>
  </si>
  <si>
    <t>0,00 "kryt odstraněn v rámci IO 02</t>
  </si>
  <si>
    <t>28,00 "gravitační KP, stoka A1</t>
  </si>
  <si>
    <t xml:space="preserve">Mezisoučet - celkové množství v místních asf. komunikaci </t>
  </si>
  <si>
    <t>Součet - frézování krytu</t>
  </si>
  <si>
    <t>8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</si>
  <si>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</si>
  <si>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</si>
  <si>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</si>
  <si>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1661191775</t>
  </si>
  <si>
    <t xml:space="preserve">Poznámka k souboru cen:_x000d_
1. Ceny jsou určeny:_x000d_
a) pro vytrhání obrub, obrubníků nebo krajníků jakéhokoliv druhu a velikosti uložených v jakémkoliv loži popř. i s opěrami a vyspárovaných jakýmkoliv materiálem,_x000d_
b) pro obruby z dlažebních kostek uložených v jedné řadě._x000d_
2. V cenách nejsou započteny náklady na popř. nutné očištění:_x000d_
a) vytrhaných obrubníků nebo krajníků, které se oceňuje cenami souboru cen 979 0 . - . . Očištění vybouraných obrubníků, krajníků, desek nebo dílců části C 01 tohoto ceníku,_x000d_
b) vytrhaných dlažebních kostek, které se oceňují cenami souboru cen 979 07-11 Očištění vybouraných dlažebních kostek části C 01 tohoto ceníku._x000d_
3. Vytrhání obrub ze dvou řad kostek se oceňuje jako dvojnásobné množství vytrhání obrub z jedné řady kostek._x000d_
4. Přemístění vybouraných obrub, krajníků nebo dlažebních kostek včetně materiálu z lože a spár na vzdálenost přes 3 m se oceňuje cenami souborů cen 997 22-1 Vodorovná doprava suti a vybouraných hmot._x000d_
</t>
  </si>
  <si>
    <t>Poznámka k položce:_x000d_
- obrubníky budou zpětně využity</t>
  </si>
  <si>
    <t>8*2,0</t>
  </si>
  <si>
    <t>9</t>
  </si>
  <si>
    <t>115101201</t>
  </si>
  <si>
    <t>Čerpání vody na dopravní výšku do 10 m s uvažovaným průměrným přítokem do 500 l/min</t>
  </si>
  <si>
    <t>hod</t>
  </si>
  <si>
    <t>1161392533</t>
  </si>
  <si>
    <t xml:space="preserve">Poznámka k souboru cen:_x000d_
1. Ceny jsou určeny pro čerpání ve dne, v noci, v pracovní dny i ve dnech pracovního klidu._x000d_
2. Ceny nelze použít pro čerpání vody při snižování hladiny podzemní vody soustavou čerpacích jehel; toto snižování hladiny vody se oceňuje cenami souborů cen:_x000d_
a) 115 20-12 Čerpací jehla,_x000d_
b) 115 20-13 Montáž a demontáž zařízení čerpací a odsávací stanice,_x000d_
c) 115 20-14 Montáž, opotřebení a demontáž sběrného potrubí,_x000d_
d) 115 20-15 Montáž a demontáž odpadního potrubí,_x000d_
e) 115 20-16 Odsávání a čerpání vody sběrným potrubím._x000d_
3. V cenách jsou započteny i náklady na odpadní potrubí v délce do 20 m, na lešení pod čerpadla a pod odpadní potrubí. Pro převedení vody na vzdálenost větší než 20 m se použijí položky souboru cen 115 00-11 Převedení vody potrubím tohoto katalogu._x000d_
4. V cenách nejsou započteny náklady na zřízení čerpacích jímek nebo projektovaných studní:_x000d_
a) kopaných; tyto se oceňují příslušnými cenami části A02 Zemní práce pro objekty oborů 821 až 828,_x000d_
b) vrtaných; tyto se oceňují příslušnými cenami katalogu 800-2 Zvláštní zakládání objektů._x000d_
5. Doba, po kterou nejsou čerpadla v činnosti, se neoceňuje. Výjimkou je přerušení čerpání vody na dobu do 15 minut jednotlivě; toto přerušení se od doby čerpání neodečítá._x000d_
6. Dopravní výškou vody se rozumí svislá vzdálenost mezi hladinou vody v jímce sníženou čerpáním a vodorovnou rovinou proloženou osou nejvyššího bodu výtlačného potrubí._x000d_
7. Množství jednotek se určuje v hodinách doby, po kterou je jednotlivé čerpadlo, popř. celý soubor čerpadel v činnosti._x000d_
8. Počet měrných jednotek se určí samostatně za každé čerpací místo (jámu, studnu, šachtu)_x000d_
</t>
  </si>
  <si>
    <t>16*24</t>
  </si>
  <si>
    <t>10</t>
  </si>
  <si>
    <t>115101301</t>
  </si>
  <si>
    <t>Pohotovost záložní čerpací soupravy pro dopravní výšku do 10 m s uvažovaným průměrným přítokem do 500 l/min</t>
  </si>
  <si>
    <t>den</t>
  </si>
  <si>
    <t>442802500</t>
  </si>
  <si>
    <t xml:space="preserve">Poznámka k souboru cen:_x000d_
1. V ceně nejsou započteny náklady na sací a výtlačné potrubí, příp. na odpadní žlaby a náklady na lešení pod čerpadlo a pod potrubí nebo pod odpadní žlaby, na energii a na záložní zdroje energie._x000d_
2. Oceňují se všechny kalendářní dny od skončení montáže do započetí demontáže čerpací soupravy s odečtením kalendářních dnů, ve kterých je tato souprava v činnosti._x000d_
3. Pohotovost záložní čerpací soupravy se oceňuje jen se souhlasem investora a to tehdy, mohla-li by porucha v čerpání ohrozit bezpečnost pracujících nebo budované dílo, příp. termín výstavby._x000d_
4. Dopravní výškou vody se rozumí svislá vzdálenost mezi hladinou vody v jímce sníženou čerpáním a vodorovnou rovinou, proloženou osou nejvyššího bodu výtlačného potrubí._x000d_
5. Počet měrných jednotek se určí samostatně za každé čerpací místo (jámu, studnu, šachtu)_x000d_
6. Pokud projekt předepíše zřízení samostatného sacího nebo výtlačného potrubí, oceňují se tyto náklady cenami souboru cen 115 00-11 Převedení vody potrubím._x000d_
</t>
  </si>
  <si>
    <t>11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</si>
  <si>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</si>
  <si>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ocelového nebo litinového, jmenovité světlosti DN do 200 mm</t>
  </si>
  <si>
    <t>-312898563</t>
  </si>
  <si>
    <t xml:space="preserve">Poznámka k souboru cen:_x000d_
1. Ceny nelze použít pro dočasné zajištění potrubí v provozu pod tlakem přes 1 MPa a potrubí nebo jiných vedení v provozu u nichž investor zakazuje použít při vykopávce kovové nástroje nebo nářadí._x000d_
2. Ztížení vykopávky v blízkosti vedení, potrubí a stok ve výkopišti nebo podél jeho stěn se oceňuje cenami souboru cen 120 00- . . a 130 00- . . Příplatky za ztížení vykopávky._x000d_
</t>
  </si>
  <si>
    <t>1,0*59 "křížení stáv.vodovou nebo plynovodu, grav.KP</t>
  </si>
  <si>
    <t>12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</si>
  <si>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</si>
  <si>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</si>
  <si>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368800089</t>
  </si>
  <si>
    <t>1,0*23 "křížení stáv.kanalizace, grav.KP</t>
  </si>
  <si>
    <t>13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</si>
  <si>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</si>
  <si>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</si>
  <si>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-2001961913</t>
  </si>
  <si>
    <t>1,0*41 "křížení stáv.kabelů, grav.KP</t>
  </si>
  <si>
    <t>0,8*2 "křížení stáv.kabelů, tlak.KP</t>
  </si>
  <si>
    <t>14</t>
  </si>
  <si>
    <t>120001101</t>
  </si>
  <si>
    <t>Příplatek k cenám vykopávek za ztížení vykopávky v blízkosti inženýrských sítí nebo výbušnin v horninách jakékoliv třídy</t>
  </si>
  <si>
    <t>m3</t>
  </si>
  <si>
    <t>-216595072</t>
  </si>
  <si>
    <t xml:space="preserve">Poznámka k souboru cen:_x000d_
1. Cena je určena pro:_x000d_
a) podzemní vedení procházející odkopávkou nebo prokopávkou, korytem vodoteče, melioračním kanálem nebo uložené ve stěně výkopu při jakékoliv hloubce vedení pod původním terénem nebo jeho výšce nade dnem výkopu a jakémkoliv jeho směru ke stranám výkopu;_x000d_
b) výbušniny nezaložené dodavatelem._x000d_
2. Cenu lze použít i tehdy, narazí-li se na vedení nebo výbušninu až při vykopávce, a to pro objem výkopu, který je projektantem nebo investorem označen, v němž by toto nebo jiné nepředvídané vedení nebo výbušnina mohlo být uloženo. Toto ustanovení neplatí pro objem tř. 6 a 7._x000d_
3. Cenu nelze použít pro ztížení vykopávky v blízkosti podzemních vedení nebo výbušnin, u nichž je projektem zakázáno použít při vykopávce kovové nástroje nebo nářadí. Tyto práce se ocení individuálně._x000d_
4. Množství ztížení vykopávky v blízkosti:_x000d_
a) podzemního vedení, jehož půdorysná a výšková plocha:_x000d_
- je v projektu uvedena, určí se jako objem myšleného hranolu, jehož průřezem je obdélník, jehož horní vodorovná a obě svislé strany jsou ve vzdálenosti 0,5 m a dolní vodorovná strana je ve vzdálenosti 1 m od přilehlého vnějšího líce vedení, příp. jeho obalu a délka se rovná osové délce vedení ve výkopišti nebo délce vedení ve stěně výkopu. Vymezí-li projekt prostor, v němž je nutno při vykopávce postupovat opatrně větší, platí cena pro celý objem výkopku v tomto prostoru. Od takto zjištěného množství se odečítá objem vedení i s příp. se vyskytujícím obalem._x000d_
- není v projektu uvedena, avšak která podle projektu nebo podle sdělení investora jsou pravděpodobně ve výkopišti uložena, se rovná objemu výkopu, který je projektem nebo investorem takto označen._x000d_
b) výbušniny určí vždy projektant nebo investor, ať je v projektu uvedeno či neuvedeno._x000d_
5. Je-li vedení položeno ve výkopišti tak, že se vykopávka v celém výše popsaném objemu nevykopává, např. blízko stěn nebo dna výkopu, oceňuje se ztížení vykopávky jen pro tu část objemu, v níž se vykopávka provádí._x000d_
6. Jsou-li ve výkopišti dvě vedení položena tak blízko sebe, že se výše uvedené objemy pro obě vedení pronikají, určí se množství ztížení vykopávky tak, aby se pronik započetl jen jednou._x000d_
7. Objem ztížení vykopávky se od celkového objemu výkopu neodečítá._x000d_
8. Dočasné zajištění různých podzemních vedení ve výkopišti se oceňuje cenami souboru cen 119 00-14 Dočasné zajištění podzemního potrubí nebo vedení ve výkopišti._x000d_
9. Množství jednotek ztížení vykopávky v blízkosti výbušnin nezaložených dodavatelem se určí přiměřeně podle poznámek č. 2 a 4._x000d_
</t>
  </si>
  <si>
    <t>123*(2*1,0*1,5)+2*(2*0,8*1,5)</t>
  </si>
  <si>
    <t>Mezisoučet - křížení podzemních sítí</t>
  </si>
  <si>
    <t>131101201</t>
  </si>
  <si>
    <t>Hloubení zapažených jam a zářezů s urovnáním dna do předepsaného profilu a spádu v horninách tř. 1 a 2 do 100 m3</t>
  </si>
  <si>
    <t>1168815053</t>
  </si>
  <si>
    <t xml:space="preserve">Poznámka k souboru cen:_x000d_
1. V cenách jsou započteny i náklady na případné nutné přemístění výkopku ve výkopišti a na přehození výkopku na přilehlém terénu na vzdálenost do 3 m od okraje jámy nebo naložení na dopravní prostředek._x000d_
2. Hloubení zapažených jam hloubky přes 16 m se oceňuje individuálně._x000d_
3. Náklady na svislé přemístění výkopku nad 1 m hloubky se určí dle ustanovení článku č. 3161 všeobecných podmínek katalogu._x000d_
4. Výpočet objemu vykopávky v pazených prostorách se stanovuje dle přílohy č. 4 tohoto ceníku._x000d_
</t>
  </si>
  <si>
    <t>80 % zastoupení tř. těžitelnosti zeminy 1/2</t>
  </si>
  <si>
    <t>0,80*(10*(2*2*2,4)) "protlakové jámy, gravitační KP</t>
  </si>
  <si>
    <t>0,80*(6*(1,6*1,6*1,15)+4*(1,6*1,6*1,75)+(1,6*1,6*2,45)) "jámy pro revizní šachty, gravitační KP</t>
  </si>
  <si>
    <t>Mezisoučet - hloubení jam do hl.v. 2,5 m</t>
  </si>
  <si>
    <t>16</t>
  </si>
  <si>
    <t>131201201</t>
  </si>
  <si>
    <t>Hloubení zapažených jam a zářezů s urovnáním dna do předepsaného profilu a spádu v hornině tř. 3 do 100 m3</t>
  </si>
  <si>
    <t>-501142335</t>
  </si>
  <si>
    <t>20 % zastoupení tř. těžitelnosti zeminy 3</t>
  </si>
  <si>
    <t>0,20*(10*(2*2*2,4)) "protlakové jámy, gravitační KP</t>
  </si>
  <si>
    <t>0,20*(6*(1,6*1,6*1,15)+4*(1,6*1,6*1,75)+(1,6*1,6*2,45)) "jámy pro revizní šachty, gravitační KP</t>
  </si>
  <si>
    <t>17</t>
  </si>
  <si>
    <t>131201209</t>
  </si>
  <si>
    <t>Hloubení zapažených jam a zářezů s urovnáním dna do předepsaného profilu a spádu Příplatek k cenám za lepivost horniny tř. 3</t>
  </si>
  <si>
    <t>-1825847953</t>
  </si>
  <si>
    <t>0,5*27,571</t>
  </si>
  <si>
    <t>18</t>
  </si>
  <si>
    <t>132101202</t>
  </si>
  <si>
    <t>Hloubení zapažených i nezapažených rýh šířky přes 600 do 2 000 mm s urovnáním dna do předepsaného profilu a spádu v horninách tř. 1 a 2 přes 100 do 1 000 m3</t>
  </si>
  <si>
    <t>585208013</t>
  </si>
  <si>
    <t xml:space="preserve">Poznámka k souboru cen:_x000d_
1. V cenách jsou započteny i náklady na případné nutné přemístění výkopku ve výkopišti na vzdálenost do 3 m a na přehození výkopku na přilehlém terénu na vzdálenost do 5 m od okraje jámy nebo naložení na dopravní prostředek._x000d_
2. Hloubení rýh při lesnicko-technických melioracích se oceňuje:_x000d_
a) ve stržích cenami platnými pro objem výkopu do 100 m3, i když skutečný objem výkopu je větší,_x000d_
b) mimo strže pro příčná a podélná zpevnění dna a břehů pod obrysem výkopu pro koryta vodotečí, zejména pro konstrukce těles, stupňů, boků, předprahů, prahů, odháněk, výhonů a pro základy zdí, dlažeb, rovnanin, plůtků a hatí, pro jakoukoliv šířku rýhy, při objemu do 100 m3 cenami příslušnými pro objem výkopu do 100 m3 a při jakémkoliv objemu výkopu přes 100 m3 cenami příslušnými pro objem výkopu přes 100 do 1 000 m3._x000d_
3. Náklady na svislé přemístění výkopku nad 1 m hloubky se určí dle ustanovení článku č. 3161 všeobecných podmínek katalogu._x000d_
4. Předepisuje-li projekt hloubit rýhy 5 až 7 bez použití trhavin, oceňuje se toto hloubení:_x000d_
a) v suchu nebo mokru cenami 138 40-1201, 138 50-1201 a 138 60-1201 Dolamování hloubených vykopávek,_x000d_
b) v tekoucí vodě při jakékoliv její rychlosti individuálně._x000d_
5. Ceny nelze použít pro hloubení rýh a hloubky přes 16 m. Tyto práce se oceňují individuálně._x000d_
</t>
  </si>
  <si>
    <t>0,80*((25*1*1,65)+(265*1*1,75)+(45,5*1*1,45)+(120*1*1,9)) "gravitační KP</t>
  </si>
  <si>
    <t>0,80*(16*0,8*1,2) "tlakové KP</t>
  </si>
  <si>
    <t>0,80*(34*1*2,75) "gravitační KP</t>
  </si>
  <si>
    <t>Mezisoučet - hloubení jam do hl.v. 4,0 m</t>
  </si>
  <si>
    <t>19</t>
  </si>
  <si>
    <t>132201202</t>
  </si>
  <si>
    <t>Hloubení zapažených i nezapažených rýh šířky přes 600 do 2 000 mm s urovnáním dna do předepsaného profilu a spádu v hornině tř. 3 přes 100 do 1 000 m3</t>
  </si>
  <si>
    <t>2102926899</t>
  </si>
  <si>
    <t>0,20*((25*1*1,65)+(265*1*1,75)+(45,5*1*1,45)+(120*1*1,9)) "gravitační KP</t>
  </si>
  <si>
    <t>0,20*(16*0,8*1,2) "tlakové KP</t>
  </si>
  <si>
    <t>0,20*(34*1*2,75) "gravitační KP</t>
  </si>
  <si>
    <t>20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</si>
  <si>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</si>
  <si>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</si>
  <si>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-1255672084</t>
  </si>
  <si>
    <t>0,5*181,567</t>
  </si>
  <si>
    <t>141721117</t>
  </si>
  <si>
    <t>Řízený zemní protlak v hornině tř. 1 až 4, včetně protlačení trub v hloubce do 6 m vnějšího průměru vrtu přes 225 do 315 mm</t>
  </si>
  <si>
    <t>301891535</t>
  </si>
  <si>
    <t xml:space="preserve">Poznámka k souboru cen:_x000d_
1. V cenách jsou započteny i náklady na:_x000d_
a) vodorovné přemístění výkopku z protlačovaného potrubí a svislé přemístění výkopku z montážní jámy na přilehlé území a případné přehození na povrchu._x000d_
b) úpravu čela potrubí pro protlačení;_x000d_
2. V cenách nejsou započteny náklady na:_x000d_
a) zemní práce nutné pro provedení protlaku (např. startovací a cílové jámy),_x000d_
b) čerpání vody,_x000d_
c) montáž vedení a jeho náležitosti, slouží-li protlačená trouba jako ochranné potrubí,_x000d_
d) dodávku potrubí, určeného k protlačení; toto potrubí se oceňuje ve specifikaci, ztratné lze stanovit ve výši 3 %,_x000d_
e) překládání a zajišťování inženýrských sítí, procházejících montážními a startovacími jámami,_x000d_
f) vytyčení směru protlaku a stávajících inženýrských sítí,_x000d_
g) případnou další úpravu trub (svařování, řezání apod.) předcházející vlastnímu protlaku potrubí._x000d_
</t>
  </si>
  <si>
    <t>6,5+5,5+6+5,5+5,5+7+7+6,5+6+6,5 "protlak chráničky D 250 mm</t>
  </si>
  <si>
    <t>22</t>
  </si>
  <si>
    <t>151201101</t>
  </si>
  <si>
    <t>Zřízení pažení a rozepření stěn rýh pro podzemní vedení pro všechny šířky rýhy zátažné, hloubky do 2 m</t>
  </si>
  <si>
    <t>829036190</t>
  </si>
  <si>
    <t xml:space="preserve">Poznámka k souboru cen:_x000d_
1. Ceny jsou určeny pro roubení a rozepření stěn i jiných výkopů se svislými stěnami, pokud jsou tyto výkopy pro podzemní vedení rozměru do 1 250 mm._x000d_
2. Plocha mezer mezi pažinami příložného pažení se od plochy příložného pažení neodečítá; nezapažené plochy u pažení zátažného nebo hnaného se od plochy pažení odečítají._x000d_
3. Předepisuje-li projekt:_x000d_
a) ponechat pažení ve výkopu, oceňuje se toto pažení cenami souboru cen 151 . 0-19 Pažení stěn s ponecháním a rozepření stěn cenami souboru cen 151 . 0-13 Zřízení rozepření zapažených stěn výkopů,_x000d_
b) vzepření stěn, oceňuje se toto odstranění pažení stěn výkopu cenami souboru cen 151 . 0-12 Pažení stěn a vzepření stěn cenami souboru cen 151 . 0-14 odstranění vzepření stěn,_x000d_
c) kotvení stěn, oceňuje se toto Odstranění pažení stěn cenami souboru cen 151 . 0-12 Pažení stěn a kotvení stěn příslušnými cenami katalogu 800-2 Zvláštní zakládání objektů._x000d_
</t>
  </si>
  <si>
    <t>(2*455,5*1,9) "gravitační KP</t>
  </si>
  <si>
    <t>(2*16*1,35) "tlakové KP</t>
  </si>
  <si>
    <t>23</t>
  </si>
  <si>
    <t>151201102</t>
  </si>
  <si>
    <t>Zřízení pažení a rozepření stěn rýh pro podzemní vedení pro všechny šířky rýhy zátažné, hloubky do 4 m</t>
  </si>
  <si>
    <t>-958015338</t>
  </si>
  <si>
    <t>(2*34*3,0) "gravitační KP</t>
  </si>
  <si>
    <t>24</t>
  </si>
  <si>
    <t>151201111</t>
  </si>
  <si>
    <t>Odstranění pažení a rozepření stěn rýh pro podzemní vedení s uložením materiálu na vzdálenost do 3 m od kraje výkopu zátažné, hloubky do 2 m</t>
  </si>
  <si>
    <t>733197031</t>
  </si>
  <si>
    <t>25</t>
  </si>
  <si>
    <t>151201112</t>
  </si>
  <si>
    <t>Odstranění pažení a rozepření stěn rýh pro podzemní vedení s uložením materiálu na vzdálenost do 3 m od kraje výkopu zátažné, hloubky přes 2 do 4 m</t>
  </si>
  <si>
    <t>-1719275965</t>
  </si>
  <si>
    <t>26</t>
  </si>
  <si>
    <t>151201201</t>
  </si>
  <si>
    <t>Zřízení pažení stěn výkopu bez rozepření nebo vzepření zátažné, hloubky do 4 m</t>
  </si>
  <si>
    <t>1159384956</t>
  </si>
  <si>
    <t xml:space="preserve">Poznámka k souboru cen:_x000d_
1. Ceny nelze použít pro oceňování rozepřeného pažení stěn rýh pro podzemní vedení; toto se oceňuje cenami souboru cen 151 . 0-11 Zřízení pažení a rozepření stěn rýh pro podzemní vedení pro všechny šířky rýhy._x000d_
2. Plocha mezer mezi pažinami příložného pažení se od plochy příložného pažení neodečítá; nezapažené plochy u pažení zátažného nebo hnaného se od plochy pažení odečítají._x000d_
</t>
  </si>
  <si>
    <t>10*(2*2*2,4) "protlakové jámy, gravitační KP</t>
  </si>
  <si>
    <t>6*(2*1,6*1,15)+4*(2*1,6*1,75)+(2*1,6*2,45) "jámy pro revizní šachty, gravitační KP</t>
  </si>
  <si>
    <t>27</t>
  </si>
  <si>
    <t>151201211</t>
  </si>
  <si>
    <t>Odstranění pažení stěn výkopu s uložením pažin na vzdálenost do 3 m od okraje výkopu zátažné, hloubky do 4 m</t>
  </si>
  <si>
    <t>1995407280</t>
  </si>
  <si>
    <t>28</t>
  </si>
  <si>
    <t>151201301</t>
  </si>
  <si>
    <t>Zřízení rozepření zapažených stěn výkopů s potřebným přepažováním při roubení zátažném, hloubky do 4 m</t>
  </si>
  <si>
    <t>-1720178848</t>
  </si>
  <si>
    <t xml:space="preserve">Poznámka k souboru cen:_x000d_
1. Ceny nelze použít pro oceňování rozepření stěn rýh pro podzemní vedení v hloubce do 8m; toto rozepření je započteno v cenách souboru cen 151 . 0-11 Zřízení pažení a rozepření stěn rýh pro podzemní vedení pro všechny šířky rýhy._x000d_
</t>
  </si>
  <si>
    <t>137,856 "celkový objem hloubených vykopávek do hl.v. 4,0m</t>
  </si>
  <si>
    <t>29</t>
  </si>
  <si>
    <t>151201311</t>
  </si>
  <si>
    <t>Odstranění rozepření stěn výkopů s uložením materiálu na vzdálenost do 3 m od okraje výkopu roubení zátažného, hloubky do 4 m</t>
  </si>
  <si>
    <t>-1271205323</t>
  </si>
  <si>
    <t>30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</si>
  <si>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</si>
  <si>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</si>
  <si>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525877469</t>
  </si>
  <si>
    <t xml:space="preserve">Poznámka k souboru cen:_x000d_
1. Ceny -1151 až -1158 lze použít i pro svislé přemístění materiálu a stavební suti z konstrukcí ze zdiva cihelného nebo kamenného, z betonu prostého, prokládaného, železového i předpjatého, pokud tyto konstrukce byly vybourány ve výkopišti._x000d_
2. Ceny pro hloubku přes 1 do 2,5 m, přes 2,5 m do 4 m atd. jsou určeny pro svislé přemístění výkopku od 0 do 2,5 m, od 0 do 4 m atd._x000d_
3. Množství materiálu i stavební suti z rozbouraných konstrukcí pro přemístění se rovná objemu konstrukcí před rozbouráním._x000d_
</t>
  </si>
  <si>
    <t>0,08*137,856 "8% (součet hloubených vykopávek jam do 2,5 m)</t>
  </si>
  <si>
    <t>0,50*814,335 "50% (součet hloubených vykopávek rýh do 2,5 m)</t>
  </si>
  <si>
    <t>31</t>
  </si>
  <si>
    <t>161101102</t>
  </si>
  <si>
    <t>Svislé přemístění výkopku bez naložení do dopravní nádoby avšak s vyprázdněním dopravní nádoby na hromadu nebo do dopravního prostředku z horniny tř. 1 až 4, při hloubce výkopu přes 2,5 do 4 m</t>
  </si>
  <si>
    <t>-1104072375</t>
  </si>
  <si>
    <t>93,500 "100% (součet hloubených vykopávek rýh do 4,0 m)</t>
  </si>
  <si>
    <t>32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</si>
  <si>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</si>
  <si>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</si>
  <si>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2040886369</t>
  </si>
  <si>
    <t xml:space="preserve">Poznámka k souboru cen:_x000d_
1. Ceny nelze použít, předepisuje-li projekt přemístit výkopek na místo nepřístupné obvyklým dopravním prostředkům; toto přemístění se oceňuje individuálně._x000d_
2. V cenách jsou započteny i náhrady za jízdu loženého vozidla v terénu ve výkopišti nebo na násypišti._x000d_
3. V cenách nejsou započteny náklady na rozhrnutí výkopku na násypišti; toto rozhrnutí se oceňuje cenami souboru cen 171 . 0- . . Uložení sypaniny do násypů a 171 20-1201 Uložení sypaniny na skládky._x000d_
4. Je-li na dopravní dráze pro vodorovné přemístění nějaká překážka, pro kterou je nutno překládat výkopek z jednoho obvyklého dopravního prostředku na jiný obvyklý dopravní prostředek, oceňuje se toto lomené vodorovné přemístění výkopku v každém úseku samostatně příslušnou cenou tohoto souboru cen a překládání výkopku cenami souboru cen 167 10-3 . Nakládání neulehlého výkopku z hromad s ohledem na ustanovení pozn. číslo 5._x000d_
5. Přemísťuje-li se výkopek z dočasných skládek vzdálených do 50 m, neoceňuje se nakládání výkopku, i když se provádí. Toto ustanovení neplatí, vylučuje-li projekt použití dozeru._x000d_
6. V cenách vodorovného přemístění sypaniny nejsou započteny náklady na dodávku materiálu, tyto se oceňují ve specifikaci._x000d_
</t>
  </si>
  <si>
    <t>53,046+219,938+9,84+0,78 "lože+obsyp+potrubí+šachty</t>
  </si>
  <si>
    <t>9,12+3,08+60,95+2,944 "ložní vrstvy pod zpevněné plochy</t>
  </si>
  <si>
    <t>Mezisoučet - přebytečný výkopek</t>
  </si>
  <si>
    <t>(14*1*0,9)+(11*1*0,81)+(34*1*2) "gravitační KP, asf.komunikace</t>
  </si>
  <si>
    <t>(45,5*0,8*0,87) "gravitační KP, zámková dlažba</t>
  </si>
  <si>
    <t>Mezisoučet - zemina pro výměnu zásypu v asf.komunikacích a zámk.dlažbě, dovoz</t>
  </si>
  <si>
    <t>121,178 "odvoz zeminy nevhodné pro zásyp</t>
  </si>
  <si>
    <t>33</t>
  </si>
  <si>
    <t>167101102</t>
  </si>
  <si>
    <t>Nakládání, skládání a překládání neulehlého výkopku nebo sypaniny nakládání, množství přes 100 m3, z hornin tř. 1 až 4</t>
  </si>
  <si>
    <t>-1937867513</t>
  </si>
  <si>
    <t xml:space="preserve">Poznámka k souboru cen:_x000d_
1. Ceny -1101, -1151, -1102, -1152, -1103, -1153, jsou určeny pro nakládání, skládání a překládání na obvyklý nebo z obvyklého dopravního prostředku. Pro nakládání z lodi nebo na loď jsou určeny ceny -1105 a -1155._x000d_
2. Ceny -1105 a -1155 jsou určeny pro nakládání, překládání a vykládání na vzdálenost_x000d_
a) do 20 m vodorovně; vodorovná vzdálenost se měří od těžnice lodi k těžnici druhé lodi, nebo k těžišti hromady na břehu nebo k těžišti dopravního prostředku na suchu,_x000d_
b) do 4 m svisle; svislá vzdálenost se měří od pracovní hladiny vody k úrovni srovnaného terénu v místě hromady nebo v místě dopravní plochy pro dopravní prostředek na suchu. Uvedenou svislou vzdálenost 4 m lze zvětšit, a to nejvýše do 6 m, jestliže je vodorovná vzdálenost uvedená v bodu a) kratší než 20 m nejméně o trojnásobek zvětšení výšky přes 4 m._x000d_
3. Množství měrných jednotek se určí v rostlém stavu horniny._x000d_
</t>
  </si>
  <si>
    <t>121,178 "nakládání zeminy pro výměnu zásypu</t>
  </si>
  <si>
    <t>34</t>
  </si>
  <si>
    <t>171201201</t>
  </si>
  <si>
    <t>Uložení sypaniny na skládky</t>
  </si>
  <si>
    <t>-1438752029</t>
  </si>
  <si>
    <t xml:space="preserve">Poznámka k souboru cen:_x000d_
1. Cena -1201 je určena i pro:_x000d_
a) uložení výkopku nebo ornice na dočasné skládky předepsané projektem tak, že na 1 m2 projektem určené plochy této skládky připadá přes 2 m3 výkopku nebo ornice; v opačném případě se uložení neoceňuje. Množství výkopku nebo ornice připadající na 1 m2 skládky se určí jako podíl množství výkopku nebo ornice, měřeného v rostlém stavu a projektem určené plochy dočasné skládky;_x000d_
b) zasypání koryt vodotečí a prohlubní v terénu bez předepsaného zhutnění sypaniny;_x000d_
c) uložení výkopku pod vodou do prohlubní ve dně vodotečí nebo nádrží._x000d_
2. Cenu -1201 nelze použít pro uložení výkopku nebo ornice:_x000d_
a) při vykopávkách pro podzemní vedení podél hrany výkopu, z něhož byl výkopek získán, a to ani tehdy, jestliže se výkopek po vyhození z výkopu na povrch území ještě dále přemisťuje na hromady podél výkopu;_x000d_
b) na dočasné skládky, které nejsou předepsány projektem;_x000d_
c) na dočasné skládky předepsané projektem tak, že na 1 m2 projektem určené plochy této skládky připadají nejvýše 2 m3 výkopku nebo ornice (viz. též poznámku č. 1 a);_x000d_
d) na dočasné skládky, oceňuje-li se cenou 121 10-1101 Sejmutí ornice nebo lesní půdy do 50 m, nebo oceňuje-li se vodorovné přemístění výkopku do 20 m a 50 m cenami 162 20-1101, 162 20-1102, 162 20-1151 a 162 20-1152. V těchto případech se uložení výkopku nebo ornice na dočasnou skládku neoceňuje._x000d_
e) na trvalé skládky s předepsaným zhutněním; toto uložení výkopku se oceňuje cenami souboru cen 171 . 0- . . Uložení sypaniny do násypů._x000d_
3. V ceně -1201 jsou započteny i náklady na rozprostření sypaniny ve vrstvách s hrubým urovnáním na skládce._x000d_
4. V ceně -1201 nejsou započteny náklady na získání skládek ani na poplatky za skládku._x000d_
5. Množství jednotek uložení výkopku (sypaniny) se určí v m3 uloženého výkopku (sypaniny),v rostlém stavu zpravidla ve výkopišti._x000d_
</t>
  </si>
  <si>
    <t>283,604 "lože+obsyp+potrubí+šachty</t>
  </si>
  <si>
    <t>76,094 "ložní vrstvy pod zpevněné plochy</t>
  </si>
  <si>
    <t>121,178 "zemina nevhodná pro zásyp</t>
  </si>
  <si>
    <t>Součet - přebytečný výkopek</t>
  </si>
  <si>
    <t>35</t>
  </si>
  <si>
    <t>171201211</t>
  </si>
  <si>
    <t>Poplatek za uložení stavebního odpadu na skládce (skládkovné) zeminy a kameniva zatříděného do Katalogu odpadů pod kódem 170 504</t>
  </si>
  <si>
    <t>t</t>
  </si>
  <si>
    <t>1889458916</t>
  </si>
  <si>
    <t xml:space="preserve">Poznámka k souboru cen:_x000d_
1. Ceny uvedené v souboru cen lze po dohodě upravit podle místních podmínek._x000d_
</t>
  </si>
  <si>
    <t>1,8*480,876</t>
  </si>
  <si>
    <t>36</t>
  </si>
  <si>
    <t>174101101</t>
  </si>
  <si>
    <t>Zásyp sypaninou z jakékoliv horniny s uložením výkopku ve vrstvách se zhutněním jam, šachet, rýh nebo kolem objektů v těchto vykopávkách</t>
  </si>
  <si>
    <t>1616624540</t>
  </si>
  <si>
    <t xml:space="preserve">Poznámka k souboru cen:_x000d_
1. Ceny 174 10- . . jsou určeny pro zhutněné zásypy s mírou zhutnění:_x000d_
a) z hornin soudržných do 100 % PS,_x000d_
b) z hornin nesoudržných do I(d) 0,9,_x000d_
c) z hornin kamenitých pro jakoukoliv míru zhutnění._x000d_
2. Je-li projektem předepsáno vyšší zhutnění, podle bodu a) a b) poznámky č 1., ocení se zásyp individuálně._x000d_
3. Ceny nelze použít pro zásyp rýh pro drenážní trativody pro lesnicko-technické meliorace a zemědělské. Zásyp těchto rýh se oceňuje cenami souboru cen 174 20-3 . části A 03 Zemní práce pro objekty oborů 831 až 833. Nezhutněný zásyp odvodňovacích kanálů z betonových a železobetonových trub v polních a lučních tratích se oceňuje cenou -1101 Zásyp sypaninou rýh bez ohledu na šířku kanálu; cena obsahuje i náklady na ruční nezhutněný zásyp výšky do 200 mm nad vrchol potrubí._x000d_
4. V cenách 10-1101, 10-1103, 20-1101 a 20-1103 je započteno přemístění sypaniny ze vzdálenosti 10 m od kraje výkopu nebo zasypávaného prostoru, měřeno k těžišti skládky._x000d_
5. V ceně 10-1102 je započteno přemístění sypaniny ze vzdálenosti 15 m od hrany zasypávaného prostoru, měřeno k těžišti skládky._x000d_
6. Objem zásypu je rozdíl objemu výkopu a objemu do něho vestavěných konstrukcí nebo uložených vedení i s jejich obklady a podklady (tento objem se nazývá objemem horniny vytlačené konstrukcí). Objem potrubí do DN 180, příp. i s obalem, se od objemu zásypu neodečítá. Pro stanovení objemu zásypu se od objemu výkopu odečítá i objem obsypu potrubí oceňovaný cenami souboru cen 175 10-11 Obsyp potrubí, přichází-li v úvahu ._x000d_
7. Odklizení zbylého výkopku po provedení zásypu zářezů se šikmými stěnami pro podzemní vedení nebo zásypu jam a rýh pro podzemní vedení se oceňuje, je-li objem zbylého výkopku:_x000d_
a) do 1 m3 na 1 m vedení a jedná se o výkopek neulehlý - cenami souboru cen 167 10-110 Nakládání výkopku nebo sypaniny a 162 . 0-1 . Vodorovné přemístění výkopku. V případě, že se jedná o výkopek ulehlý - rozpojení a naložení výkopku cenami souboru cen 122 . 0-1 . souboru cen 162 . 0-1 . Vodorovné přemístění výkopku;_x000d_
b) přes 1 m3 na 1 m vedení, jestliže projekt předepíše, že se zbylý výkopek bude odklízet zároveň s prováděním vykopávky, pouze přemístění výkopku cenami souboru cen 162 . 0-1 . Vodorovné přemístění výkopku. Při zmíněném objemu zbylého výkopku se neoceňuje ani naložení ani rozpojení výkopku. Jestliže se zbylý výkopek neodklízí, nýbrž rozprostírá podél výkopu a nad výkopem, platí poznámka č. 8._x000d_
8. Rozprostření zbylého výkopku podél výkopu a nad výkopem po provedení zásypů zářezů se šikmými stěnami pro podzemní vedení nebo zásypu jam a rýh pro podzemní vedení se oceňuje:_x000d_
a) cenou 171 20-1101 Uložení sypaniny do nezhutněných násypů, není-li projektem předepsáno zhutnění rozprostřeného zbylého výkopku,_x000d_
b) cenou 171 10-1111 Uložení sypaniny do násypů z hornin sypkých, je-li předepsáno zhutnění rozprostřeného zbylého výkopku, a to v objemu vypočteném podle poznámky č.6, příp. zmenšeném o objem výkopku, který byl již odklizen._x000d_
9. Míru zhutnění předepisuje projekt._x000d_
</t>
  </si>
  <si>
    <t>(137,856+907,835) "celkový objem hloubených vykopávek</t>
  </si>
  <si>
    <t>-(53,046+219,938+9,84+0,78) "lože+obsyp+potrubí+šachty</t>
  </si>
  <si>
    <t>-(9,12+3,08+60,95+2,944) "ložní vrstvy pod zpevněné plochy</t>
  </si>
  <si>
    <t>37</t>
  </si>
  <si>
    <t>M</t>
  </si>
  <si>
    <t>58331200</t>
  </si>
  <si>
    <t>štěrkopísek netříděný zásypový</t>
  </si>
  <si>
    <t>1719600119</t>
  </si>
  <si>
    <t>Součet - zemina pro výměnu zásypu</t>
  </si>
  <si>
    <t>121,178*1,9 'Přepočtené koeficientem množství</t>
  </si>
  <si>
    <t>38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</si>
  <si>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</si>
  <si>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</si>
  <si>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441313954</t>
  </si>
  <si>
    <t xml:space="preserve">Poznámka k souboru cen:_x000d_
1. Objem obsypu na 1 m délky potrubí se rovná šířce dna výkopu násobené součtem vnějšího průměru potrubí příp. i s obalem a projektované tloušťky obsypu nad, případně i pod potrubím. Pro odečítání objemu potrubí se započítávají všechny vestavěné konstrukce nebo uložené vedení i s jejich obklady a podklady (tento objem se nazývá objemem horniny vytlačené konstrukcí)._x000d_
2. Míru zhutnění předepisuje projekt._x000d_
3. V cenách nejsou zahrnuty náklady na nakupovanou sypaninu. Tato se oceňuje ve specifikaci._x000d_
4. V cenách nejsou zahrnuty náklady na prohození sypaniny, tyto náklady se oceňují položkou 17511-1109 Příplatek za prohození sypaniny._x000d_
</t>
  </si>
  <si>
    <t>(489,5*1,0*0,46)-9,84 "gravitační KP</t>
  </si>
  <si>
    <t>(16,0*0,8*0,36) "tlakové KP</t>
  </si>
  <si>
    <t>39</t>
  </si>
  <si>
    <t>583313400</t>
  </si>
  <si>
    <t>kamenivo těžené drobné frakce 0/4</t>
  </si>
  <si>
    <t>-989555843</t>
  </si>
  <si>
    <t>219,938*2 'Přepočtené koeficientem množství</t>
  </si>
  <si>
    <t>40</t>
  </si>
  <si>
    <t>181102302</t>
  </si>
  <si>
    <t>Úprava pláně na stavbách dálnic strojně v zářezech mimo skalních se zhutněním</t>
  </si>
  <si>
    <t>1248816311</t>
  </si>
  <si>
    <t xml:space="preserve">Poznámka k souboru cen:_x000d_
1. Ceny se zhutněním jsou určeny pro všechny míry zhutnění._x000d_
2. Ceny 10-2301, 10-2302, 20-2301 a 20-2305 jsou určeny pro urovnání nově zřizovaných ploch vodorovných nebo ve sklonu do 1:5 pod zpevnění ploch jakéhokoliv druhu, pod humusování, drnování a dále předepíše-li projekt urovnání pláně z jiného důvodu._x000d_
3. Cena 10-2303 je určena pro vyplnění sypaninou prohlubní zářezů v horninách třídy II a III._x000d_
4. Ceny neplatí pro zhutnění podloží pod násypy; toto zhutnění se oceňuje cenou 215 90-1101 Zhutnění podloží pod násypy._x000d_
5. Ceny neplatí pro urovnání lavic (berem) šířky do 3 m přerušujících svahy, pro urovnání dna příkopů pro jakoukoliv jejich šířku; toto urovnání se oceňuje cenami souboru cen 182 . 0-11 Svahování trvalých svahů do projektovaných profilů A 01 tohoto katalogu._x000d_
6. Urovnání ploch ve sklonu přes 1:5 (svahování) se oceňuje cenou 182 20-1101 Svahování trvalých svahů do projektovaných profilů, části A 01 tohoto katalogu._x000d_
7. Vyplnění prohlubní v horninách třídy II a III betonem nebo stabilizací se oceňuje cenami části A 01 Zřízení konstrukcí katalogu 822-1 Komunikace pozemní a letiště._x000d_
</t>
  </si>
  <si>
    <t>24,1+26,8 "celkové množství v asf. komunikacích III.tř.</t>
  </si>
  <si>
    <t>18,5 "celkové množství v místních asf. komunikacích</t>
  </si>
  <si>
    <t>40+88,1+12,9+99,6+9,8+53+15,8 "celkové množství ve štěrk.komunikacích</t>
  </si>
  <si>
    <t>91,0 "celkové množství v zámkové dlažbě</t>
  </si>
  <si>
    <t>41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</si>
  <si>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</si>
  <si>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</si>
  <si>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-1215777035</t>
  </si>
  <si>
    <t xml:space="preserve">Poznámka k souboru cen:_x000d_
1. Ceny jsou určeny pro vyrovnání nerovností neupraveného rostlého nebo ulehlého terénu._x000d_
2. Ceny lze použít pro vyrovnání terénu při zakládání trávníku._x000d_
3. V cenách nejsou započteny náklady na hutnění, tyto náklady se oceňují cenami souboru cen 215 90-1.. Zhutnění podloží pod násypy z rostlé horniny tř. 1 až 4 katalogu 800-1 Zemní práce._x000d_
4. V cenách o sklonu svahu přes 1:1 jsou uvažovány podmínky pro svahy běžně schůdné; bez použití lezeckých technik. V případě použití lezeckých technik se tyto náklady oceňují individuálně._x000d_
</t>
  </si>
  <si>
    <t>(83,5*1,0)+10*(2*2)+11*(1,6*1,6) "gravitační KP vč. protl.jam a rev.šachet</t>
  </si>
  <si>
    <t>Součet - úprava terénu v nezpevněných plochách</t>
  </si>
  <si>
    <t>42</t>
  </si>
  <si>
    <t>181411131</t>
  </si>
  <si>
    <t>Založení trávníku na půdě předem připravené plochy do 1000 m2 výsevem včetně utažení parkového v rovině nebo na svahu do 1:5</t>
  </si>
  <si>
    <t>-1629764457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</si>
  <si>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</si>
  <si>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43</t>
  </si>
  <si>
    <t>00572410</t>
  </si>
  <si>
    <t>osivo směs travní parková</t>
  </si>
  <si>
    <t>kg</t>
  </si>
  <si>
    <t>-1472111514</t>
  </si>
  <si>
    <t>151,66*0,015 'Přepočtené koeficientem množství</t>
  </si>
  <si>
    <t>Zakládání</t>
  </si>
  <si>
    <t>44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</si>
  <si>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</si>
  <si>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</si>
  <si>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276213900</t>
  </si>
  <si>
    <t>120,0</t>
  </si>
  <si>
    <t>Svislé a kompletní konstrukce</t>
  </si>
  <si>
    <t>45</t>
  </si>
  <si>
    <t>359901211</t>
  </si>
  <si>
    <t>Monitoring stok (kamerový systém) jakékoli výšky nová kanalizace</t>
  </si>
  <si>
    <t>-623170976</t>
  </si>
  <si>
    <t xml:space="preserve">Poznámka k souboru cen:_x000d_
1. V ceně jsou započteny náklady na zhotovení záznamu o prohlídce a protokolu prohlídky._x000d_
</t>
  </si>
  <si>
    <t>551,5 "gravitační KP</t>
  </si>
  <si>
    <t>Vodorovné konstrukce</t>
  </si>
  <si>
    <t>46</t>
  </si>
  <si>
    <t>451572111</t>
  </si>
  <si>
    <t>Lože pod potrubí, stoky a drobné objekty v otevřeném výkopu z kameniva drobného těženého 0 až 4 mm</t>
  </si>
  <si>
    <t>-1788131547</t>
  </si>
  <si>
    <t xml:space="preserve">Poznámka k souboru cen:_x000d_
1. Ceny -1111 a -1192 lze použít i pro zřízení sběrných vrstev nad drenážními trubkami._x000d_
2. V cenách -5111 a -1192 jsou započteny i náklady na prohození výkopku získaného při zemních pracích._x000d_
</t>
  </si>
  <si>
    <t>(489,5*1,0*0,1)+11*(1,6*1,6*0,1) "gravitační KP + rev.šachty</t>
  </si>
  <si>
    <t>(16,0*0,8*0,1) "tlakové KP</t>
  </si>
  <si>
    <t>Komunikace pozemní</t>
  </si>
  <si>
    <t>47</t>
  </si>
  <si>
    <t>564751111</t>
  </si>
  <si>
    <t>Podklad nebo kryt z kameniva hrubého drceného vel. 32-63 mm s rozprostřením a zhutněním, po zhutnění tl. 150 mm</t>
  </si>
  <si>
    <t>-794809883</t>
  </si>
  <si>
    <t>Poznámka k položce:_x000d_
- jako krycí vrstva</t>
  </si>
  <si>
    <t xml:space="preserve">Součet  - celkové množství v místních komunikacích zpevněných kamenivem</t>
  </si>
  <si>
    <t>48</t>
  </si>
  <si>
    <t>564861111</t>
  </si>
  <si>
    <t>Podklad ze štěrkodrti ŠD s rozprostřením a zhutněním, po zhutnění tl. 200 mm</t>
  </si>
  <si>
    <t>476961021</t>
  </si>
  <si>
    <t>Poznámka k položce:_x000d_
- jako podklad bude použita ŠD fr. 0/63 mm</t>
  </si>
  <si>
    <t xml:space="preserve">Mezisoučet  - celkové množství v místních komunikacích zpevněných kamenivem</t>
  </si>
  <si>
    <t>24,1 "gravitační KP, stoka A</t>
  </si>
  <si>
    <t>26,8 "gravitační KP, stoka B</t>
  </si>
  <si>
    <t>Mezisoučet - celkové množství v komunikacích III.tř</t>
  </si>
  <si>
    <t>49</t>
  </si>
  <si>
    <t>564871116</t>
  </si>
  <si>
    <t>Podklad ze štěrkodrti ŠD s rozprostřením a zhutněním, po zhutnění tl. 300 mm</t>
  </si>
  <si>
    <t>-1119094387</t>
  </si>
  <si>
    <t xml:space="preserve">Mezisoučet  - celkové množství v místních asf. komunikacích</t>
  </si>
  <si>
    <t xml:space="preserve">Součet </t>
  </si>
  <si>
    <t>50</t>
  </si>
  <si>
    <t>564871121R</t>
  </si>
  <si>
    <t>Podklad ze štěrkodrti ŠD s rozprostřením a zhutněním, po zhutnění tl. 350 mm</t>
  </si>
  <si>
    <t>1453640393</t>
  </si>
  <si>
    <t>91,0 "gravitační KP, stoka L</t>
  </si>
  <si>
    <t>Součet - celkové množství v místních komunikacích, zámková dlažba</t>
  </si>
  <si>
    <t>51</t>
  </si>
  <si>
    <t>565155111</t>
  </si>
  <si>
    <t>Asfaltový beton vrstva podkladní ACP 16 (obalované kamenivo střednězrnné - OKS) s rozprostřením a zhutněním v pruhu šířky do 3 m, po zhutnění tl. 70 mm</t>
  </si>
  <si>
    <t>-27530076</t>
  </si>
  <si>
    <t xml:space="preserve">Poznámka k souboru cen:_x000d_
1. ČSN EN 13108-1 připouští pro ACP 16 pouze tl. 50 až 80 mm._x000d_
</t>
  </si>
  <si>
    <t>24,1+26,8 "gravitační KP, stoka A a B</t>
  </si>
  <si>
    <t>Mezisoučet - celkové množství v asf.komunikacích III.tř</t>
  </si>
  <si>
    <t xml:space="preserve">Součet  </t>
  </si>
  <si>
    <t>52</t>
  </si>
  <si>
    <t>565175113</t>
  </si>
  <si>
    <t>Asfaltový beton vrstva podkladní ACP 16 (obalované kamenivo střednězrnné - OKS) s rozprostřením a zhutněním v pruhu šířky do 3 m, po zhutnění tl. 120 mm</t>
  </si>
  <si>
    <t>2042360037</t>
  </si>
  <si>
    <t xml:space="preserve">Mezisoučet  - celkové množství v asf.  místní komunikaci</t>
  </si>
  <si>
    <t>53</t>
  </si>
  <si>
    <t>567122112</t>
  </si>
  <si>
    <t>Podklad ze směsi stmelené cementem SC bez dilatačních spár, s rozprostřením a zhutněním SC C 8/10 (KSC I), po zhutnění tl. 130 mm</t>
  </si>
  <si>
    <t>-921330811</t>
  </si>
  <si>
    <t xml:space="preserve">Poznámka k souboru cen:_x000d_
1. V cenách jsou započteny i náklady na ošetření povrchu podkladu vodou._x000d_
2. V cenách 567 1.-4 jsou započteny i náklady postřik proti odpařování vody._x000d_
3. V cenách nejsou započteny náklady na:_x000d_
a) příp. postřik, který se oceňuje cenou 919 74-8111 Postřik popř. zdrsnění povrchu cementobetonového krytu nebo podkladu ochrannou emulzí,_x000d_
b) zřízení dilatačních spár a jejich vyplnění; tyto práce se oceňují cenami souborů cen 919 11-1 Řezání dilatačních spár, 919 12-. Těsnění dilatačních spár a 919 13 Vyztužení dilatačních spár._x000d_
</t>
  </si>
  <si>
    <t>54</t>
  </si>
  <si>
    <t>571906111</t>
  </si>
  <si>
    <t>Posyp podkladu nebo krytu s rozprostřením a zhutněním kamenivem drceným nebo těženým, v množství přes 25 do 30 kg/m2</t>
  </si>
  <si>
    <t>-1613290426</t>
  </si>
  <si>
    <t>55</t>
  </si>
  <si>
    <t>573111112</t>
  </si>
  <si>
    <t>Postřik infiltrační PI z asfaltu silničního s posypem kamenivem, v množství 1,00 kg/m2</t>
  </si>
  <si>
    <t>1102397385</t>
  </si>
  <si>
    <t>24,1+26,8 "stoka A a B</t>
  </si>
  <si>
    <t>56</t>
  </si>
  <si>
    <t>573211111</t>
  </si>
  <si>
    <t>Postřik spojovací PS bez posypu kamenivem z asfaltu silničního, v množství 0,60 kg/m2</t>
  </si>
  <si>
    <t>-1132806484</t>
  </si>
  <si>
    <t>18,5+28,0 "stoka A1</t>
  </si>
  <si>
    <t>Mezisoučet - celkové množství v místních asf. komunikacích, pod obrusnou a ložní živ.vrstvu</t>
  </si>
  <si>
    <t>57</t>
  </si>
  <si>
    <t>577134111</t>
  </si>
  <si>
    <t>Asfaltový beton vrstva obrusná ACO 11 (ABS) s rozprostřením a se zhutněním z nemodifikovaného asfaltu v pruhu šířky do 3 m tř. I, po zhutnění tl. 40 mm</t>
  </si>
  <si>
    <t>1872048372</t>
  </si>
  <si>
    <t xml:space="preserve">Poznámka k souboru cen:_x000d_
1. ČSN EN 13108-1 připouští pro ACO 11 pouze tl. 35 až 50 mm._x000d_
</t>
  </si>
  <si>
    <t>28,0 "gravitační KP, stoka A1</t>
  </si>
  <si>
    <t>Mezisoučet - celkové množství v místních asf. komunikacích</t>
  </si>
  <si>
    <t>58</t>
  </si>
  <si>
    <t>577166111</t>
  </si>
  <si>
    <t>Asfaltový beton vrstva ložní ACL 22 (ABVH) s rozprostřením a zhutněním z nemodifikovaného asfaltu v pruhu šířky do 3 m, po zhutnění tl. 70 mm</t>
  </si>
  <si>
    <t>642638684</t>
  </si>
  <si>
    <t xml:space="preserve">Poznámka k souboru cen:_x000d_
1. ČSN EN 13108-1 připouští pro ACL 22 pouze tl. 60 až 90 mm._x000d_
</t>
  </si>
  <si>
    <t xml:space="preserve">Mezisoučet  - celkové množství v asf. místní komunikaci</t>
  </si>
  <si>
    <t>59</t>
  </si>
  <si>
    <t>596212212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</si>
  <si>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A, pro plochy přes 100 do 300 m2</t>
  </si>
  <si>
    <t>-1653451624</t>
  </si>
  <si>
    <t xml:space="preserve">Poznámka k souboru cen:_x000d_
1. Pro volbu cen dlažeb platí toto rozdělení: Skupina A: dlažby z prvků stejného tvaru, Skupina B: dlažby z prvků dvou a více tvarů, nebo z obrazců o ploše jednotlivě do 100 m2, Skupina C: dlažby obloukovitých tvarů (oblouky, kruhy, apod.)._x000d_
2. V cenách jsou započteny i náklady na dodání hmot pro lože a na dodání materiálu na výplň spár._x000d_
3. V cenách nejsou započteny náklady na dodání zámkové dlažby, které se oceňuje ve specifikaci; ztratné lze dohodnout u plochy_x000d_
a) do 100 m2 ve výši 3 %,_x000d_
b) přes 100 do 300 m2 ve výši 2 %,_x000d_
c) přes 300 m2 ve výši 1 %._x000d_
4. Část lože přesahující tloušťku 50 mm se oceňuje cenami souboru cen 451 ..-9 Příplatek za každých dalších 10 mm tloušťky podkladu nebo lože._x000d_
</t>
  </si>
  <si>
    <t>2,0*(3+2,5+2,5+2,5+2,5+3+7+3+6+13,5) "gravitační KP, stoka L</t>
  </si>
  <si>
    <t>Trubní vedení</t>
  </si>
  <si>
    <t>60</t>
  </si>
  <si>
    <t>871225201</t>
  </si>
  <si>
    <t>Montáž kanalizačního potrubí z plastů z polyetylenu PE 100 svařovaných elektrotvarovkou v otevřeném výkopu ve sklonu do 20 % SDR 11/PN16 D 63 x 5,8 mm</t>
  </si>
  <si>
    <t>358915278</t>
  </si>
  <si>
    <t xml:space="preserve">Poznámka k souboru cen:_x000d_
1. V cenách montáže potrubí nejsou započteny náklady na dodání trub, elektrospojek a těsnicích kroužků pokud tyto nejsou součástí dodávky potrubí. Tyto náklady se oceňují ve specifikaci._x000d_
2. V cenách potrubí z trubek polyetylenových a polypropylenových nejsou započteny náklady na dodání tvarovek použitých pro napojení na jiný druh potrubí; tvarovky se oceňují ve specifikaci._x000d_
3. Ztratné lze dohodnout:_x000d_
a) u trub kanalizačních z tvrdého PVC ve směrné výši 3 %,_x000d_
b) u trub polyetylenových a polypropylenových ve směrné výši 1,5._x000d_
</t>
  </si>
  <si>
    <t>61</t>
  </si>
  <si>
    <t>286136840</t>
  </si>
  <si>
    <t>potrubí dvouvrstvé PE100 RC se signalizační vrstvou SDR 11, 63x5,8mm dl 12 m</t>
  </si>
  <si>
    <t>-114185509</t>
  </si>
  <si>
    <t>16*1,015 'Přepočtené koeficientem množství</t>
  </si>
  <si>
    <t>62</t>
  </si>
  <si>
    <t>871315221</t>
  </si>
  <si>
    <t>Kanalizační potrubí z tvrdého PVC v otevřeném výkopu ve sklonu do 20 %, hladkého plnostěnného jednovrstvého, tuhost třídy SN 8 DN 160</t>
  </si>
  <si>
    <t>-71710859</t>
  </si>
  <si>
    <t xml:space="preserve">Poznámka k souboru cen:_x000d_
1. V cenách jsou započteny i náklady na dodání trub včetně gumového těsnění._x000d_
2. Použití trub dle tuhostí:_x000d_
a) třída SN 4: kanalizační sítě, přípojky, odvodňování pozemků s výškou krytí až 4 m_x000d_
b) třída SN 8: kanalizační sítě v nestandartních podmínkách uložení, vysoké teplotní a mechanické zatížení s výškou krytí do 8 m_x000d_
c) SN 10: kanalizační sítě, přípojky, odvodňování pozemků s výškou krytí &amp;gt; 8 m_x000d_
d) třída SN 12: kanalizační sítě s vysokým statickým zatížením a dynamickými rázy, při rychlosti média až 15 m/s a výškou krytí 0,7-10 m_x000d_
e) třída SN 16: kanalizační sítě s vysokým statickým zatížením a dynamickými rázy avýškou krytí 0,5-12 m._x000d_
</t>
  </si>
  <si>
    <t>63</t>
  </si>
  <si>
    <t>871365301</t>
  </si>
  <si>
    <t>Montáž kanalizačního potrubí z plastů z polyetylenu PE 100 svařovaných elektrotvarovkou v otevřeném výkopu ve sklonu do 20 % SDR 17/PN 10 D 250 x 14,8 mm</t>
  </si>
  <si>
    <t>1041948169</t>
  </si>
  <si>
    <t>6,5+5,5+6+5,5+5,5+7+7+6,5+6+6,5 "chráničky pro potrubí kan.přípojek DN 160 mm</t>
  </si>
  <si>
    <t>64</t>
  </si>
  <si>
    <t>286134520</t>
  </si>
  <si>
    <t>potrubí dvouvrstvé PE100 RC se signalizační vrstvou SDR 17, 250x14,8mm dl 12 m</t>
  </si>
  <si>
    <t>2063714266</t>
  </si>
  <si>
    <t>62*1,03 'Přepočtené koeficientem množství</t>
  </si>
  <si>
    <t>65</t>
  </si>
  <si>
    <t>877315211</t>
  </si>
  <si>
    <t>Montáž tvarovek na kanalizačním potrubí z trub z plastu z tvrdého PVC nebo z polypropylenu v otevřeném výkopu jednoosých DN 160</t>
  </si>
  <si>
    <t>kus</t>
  </si>
  <si>
    <t>1124799448</t>
  </si>
  <si>
    <t xml:space="preserve">Poznámka k souboru cen:_x000d_
1. V cenách nejsou započteny náklady na dodání tvarovek. Tvarovky se oceňují ve ve specifikaci._x000d_
</t>
  </si>
  <si>
    <t>64+64</t>
  </si>
  <si>
    <t>66</t>
  </si>
  <si>
    <t>286113610</t>
  </si>
  <si>
    <t>koleno kanalizační PVC KG 160x45°</t>
  </si>
  <si>
    <t>1955243263</t>
  </si>
  <si>
    <t>67</t>
  </si>
  <si>
    <t>28614785</t>
  </si>
  <si>
    <t>přechod potrubí kanalizačního žebrovaného PP na KG-dřík 160/160mm</t>
  </si>
  <si>
    <t>-1821009190</t>
  </si>
  <si>
    <t>68</t>
  </si>
  <si>
    <t>877315231</t>
  </si>
  <si>
    <t>Montáž tvarovek na kanalizačním potrubí z trub z plastu z tvrdého PVC nebo z polypropylenu v otevřeném výkopu víček DN 160</t>
  </si>
  <si>
    <t>-1439464930</t>
  </si>
  <si>
    <t>69</t>
  </si>
  <si>
    <t>286117220</t>
  </si>
  <si>
    <t>víčko kanalizace plastové KG DN 160</t>
  </si>
  <si>
    <t>-883011807</t>
  </si>
  <si>
    <t>Poznámka k položce:_x000d_
OSMA, kód výrobku: 28570</t>
  </si>
  <si>
    <t>70</t>
  </si>
  <si>
    <t>892000012R</t>
  </si>
  <si>
    <t>Zaměření trasy potrubí</t>
  </si>
  <si>
    <t>-2101342677</t>
  </si>
  <si>
    <t>16,0 "tlakové přípojky</t>
  </si>
  <si>
    <t>551,5 "gravitační přípojky</t>
  </si>
  <si>
    <t>71</t>
  </si>
  <si>
    <t>892241111</t>
  </si>
  <si>
    <t>Tlakové zkoušky vodou na potrubí DN do 80</t>
  </si>
  <si>
    <t>1304843641</t>
  </si>
  <si>
    <t xml:space="preserve">Poznámka k souboru cen:_x000d_
1. Ceny -2111 jsou určeny pro zabezpečení jednoho konce zkoušeného úseku jakéhokoliv druhu potrubí._x000d_
2. V cenách jsou započteny náklady:_x000d_
a) u cen -1111 - na přísun, montáž, demontáž a odsun zkoušecího čerpadla, napuštění tlakovou vodou a dodání vody pro tlakovou zkoušku,_x000d_
b) u cen -2111 - na montáž a demontáž výrobků nebo dílců pro zabezpečení konce zkoušeného úseku potrubí, na montáž a demontáž koncových tvarovek, na montáž zaslepovací příruby, na zaslepení odboček pro hydranty, vzdušníky a jiné armatury a odbočky pro odbočující řady,_x000d_
</t>
  </si>
  <si>
    <t>72</t>
  </si>
  <si>
    <t>892351111</t>
  </si>
  <si>
    <t>Tlakové zkoušky vodou na potrubí DN 150 nebo 200</t>
  </si>
  <si>
    <t>1024484026</t>
  </si>
  <si>
    <t>73</t>
  </si>
  <si>
    <t>894812201</t>
  </si>
  <si>
    <t>Revizní a čistící šachta z polypropylenu PP pro hladké trouby DN 425 šachtové dno (DN šachty / DN trubního vedení) DN 425/150 průtočné</t>
  </si>
  <si>
    <t>251527798</t>
  </si>
  <si>
    <t xml:space="preserve">Poznámka k souboru cen:_x000d_
1. V příslušných cenách jsou započteny i náklady na:_x000d_
a) vyrovnávací násypnou vrstvu ze štěrkopísku tl. 100 mm,_x000d_
b) dodání a montáž šachtového dna, trouby šachty, teleskopu a poklopu, příslušného dílu šachty,_x000d_
c) napojení stávajícího kanalizačního potrubí._x000d_
2. V cenách nejsou započteny náklady na:_x000d_
a) fixování šachty obsypem, který se oceňuje cenami souboru 174 . 0-11 Zásyp sypaninou z jakékoliv horniny, katalogu 800-1 Zemní práce části A 01._x000d_
</t>
  </si>
  <si>
    <t>74</t>
  </si>
  <si>
    <t>894812202</t>
  </si>
  <si>
    <t>Revizní a čistící šachta z polypropylenu PP pro hladké trouby DN 425 šachtové dno (DN šachty / DN trubního vedení) DN 425/150 průtočné 30°,60°,90°</t>
  </si>
  <si>
    <t>-890199133</t>
  </si>
  <si>
    <t>75</t>
  </si>
  <si>
    <t>894812231</t>
  </si>
  <si>
    <t>Revizní a čistící šachta z polypropylenu PP pro hladké trouby DN 425 roura šachtová korugovaná bez hrdla, světlé hloubky 1500 mm</t>
  </si>
  <si>
    <t>-1909229410</t>
  </si>
  <si>
    <t>76</t>
  </si>
  <si>
    <t>894812232</t>
  </si>
  <si>
    <t>Revizní a čistící šachta z polypropylenu PP pro hladké trouby DN 425 roura šachtová korugovaná bez hrdla, světlé hloubky 2000 mm</t>
  </si>
  <si>
    <t>892642304</t>
  </si>
  <si>
    <t>77</t>
  </si>
  <si>
    <t>894812241</t>
  </si>
  <si>
    <t>Revizní a čistící šachta z polypropylenu PP pro hladké trouby DN 425 roura šachtová korugovaná teleskopická (včetně těsnění) 375 mm</t>
  </si>
  <si>
    <t>-281510992</t>
  </si>
  <si>
    <t>78</t>
  </si>
  <si>
    <t>894812249</t>
  </si>
  <si>
    <t>Revizní a čistící šachta z polypropylenu PP pro hladké trouby DN 425 roura šachtová korugovaná Příplatek k cenám 2231 - 2242 za uříznutí šachtové roury</t>
  </si>
  <si>
    <t>-542520324</t>
  </si>
  <si>
    <t>79</t>
  </si>
  <si>
    <t>894812262</t>
  </si>
  <si>
    <t>Revizní a čistící šachta z polypropylenu PP pro hladké trouby DN 425 poklop litinový (pro třídu zatížení) plný do teleskopické trubky (D400)</t>
  </si>
  <si>
    <t>2006615158</t>
  </si>
  <si>
    <t>80</t>
  </si>
  <si>
    <t>899721111</t>
  </si>
  <si>
    <t>Signalizační vodič na potrubí DN do 150 mm</t>
  </si>
  <si>
    <t>1602937144</t>
  </si>
  <si>
    <t>16,0 "přiložen k potrubí PE, tlakové KP</t>
  </si>
  <si>
    <t>81</t>
  </si>
  <si>
    <t>899722112</t>
  </si>
  <si>
    <t>Krytí potrubí z plastů výstražnou fólií z PVC šířky 25 cm</t>
  </si>
  <si>
    <t>1122212132</t>
  </si>
  <si>
    <t>551,5-62,0 "gravitační KP mimo protlaky</t>
  </si>
  <si>
    <t>16,0 "tlakové KP</t>
  </si>
  <si>
    <t>82</t>
  </si>
  <si>
    <t>899911101R</t>
  </si>
  <si>
    <t>Kluzné objímky (pojízdná sedla) pro zasunutí potrubí do chráničky pro potrubí vnějšího průměru do 183 mm, výška segmentu 25 mm</t>
  </si>
  <si>
    <t>-96196016</t>
  </si>
  <si>
    <t>Poznámka k položce:_x000d_
1 objímka = 3ks segmentu</t>
  </si>
  <si>
    <t>65*3 "pro potrubí kan.přípojek DN 160 mm</t>
  </si>
  <si>
    <t>83</t>
  </si>
  <si>
    <t>899913152</t>
  </si>
  <si>
    <t>Koncové uzavírací manžety chrániček DN potrubí x DN chráničky DN 150 x 250</t>
  </si>
  <si>
    <t>968288925</t>
  </si>
  <si>
    <t xml:space="preserve">Poznámka k souboru cen:_x000d_
1. V cenách jsou započteny i náklady na nerezové upínací pásky daných průměrů._x000d_
</t>
  </si>
  <si>
    <t>10*2</t>
  </si>
  <si>
    <t>Ostatní konstrukce a práce-bourání</t>
  </si>
  <si>
    <t>84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</si>
  <si>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</si>
  <si>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</si>
  <si>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-1583582290</t>
  </si>
  <si>
    <t xml:space="preserve">Poznámka k souboru cen:_x000d_
1. V cenách silničních obrubníků ležatých i stojatých jsou započteny:_x000d_
a) pro osazení do lože z kameniva těženého i náklady na dodání hmot pro lože tl. 80 až 100 mm,_x000d_
b) pro osazení do lože z betonu prostého i náklady na dodání hmot pro lože tl. 80 až 100 mm; v cenách -1113 a -1213 též náklady na zřízení bočních opěr._x000d_
2. Část lože z betonu prostého přesahující tl. 100 mm se oceňuje cenou 916 99-1121 Lože pod obrubníky, krajníky nebo obruby z dlažebních kostek._x000d_
3. V cenách nejsou započteny náklady na dodání obrubníků, tyto se oceňují ve specifikaci._x000d_
</t>
  </si>
  <si>
    <t>Poznámka k položce:_x000d_
- budou použity odstraňované očištěné stávající obrubníky</t>
  </si>
  <si>
    <t>85</t>
  </si>
  <si>
    <t>919010-R</t>
  </si>
  <si>
    <t>Zalití spár flexibilní zálivkou</t>
  </si>
  <si>
    <t>-846253543</t>
  </si>
  <si>
    <t>86</t>
  </si>
  <si>
    <t>919726224</t>
  </si>
  <si>
    <t>Geotextilie tkaná pro vyztužení, separaci nebo filtraci z polyesteru, podélná/příčná pevnost v tahu 150/150 kN/m</t>
  </si>
  <si>
    <t>-1856497409</t>
  </si>
  <si>
    <t xml:space="preserve">Poznámka k souboru cen:_x000d_
1. V cenách jsou započteny i náklady na položení a dodání geotextilie včetně přesahů._x000d_
</t>
  </si>
  <si>
    <t>87</t>
  </si>
  <si>
    <t>919731121</t>
  </si>
  <si>
    <t>Zarovnání styčné plochy podkladu nebo krytu podél vybourané části komunikace nebo zpevněné plochy živičné tl. do 50 mm</t>
  </si>
  <si>
    <t>935719023</t>
  </si>
  <si>
    <t xml:space="preserve">Poznámka k souboru cen:_x000d_
1. Pro volbu cen je rozhodující maximální tloušťka zarovnané styčné plochy._x000d_
2. Náklady na vodorovné přemístění suti zbylé po zarovnání styčné plochy se samostatně neoceňují, tyto náklady jsou započteny ve vodorovném přemístění suti prováděném při odstraňování podkladů nebo krytů._x000d_
</t>
  </si>
  <si>
    <t>88</t>
  </si>
  <si>
    <t>919735111</t>
  </si>
  <si>
    <t>Řezání stávajícího živičného krytu nebo podkladu hloubky do 50 mm</t>
  </si>
  <si>
    <t>-1960811731</t>
  </si>
  <si>
    <t xml:space="preserve">Poznámka k souboru cen:_x000d_
1. V cenách jsou započteny i náklady na spotřebu vody._x000d_
</t>
  </si>
  <si>
    <t>0,00 "řezání krytu v rámci IO 02</t>
  </si>
  <si>
    <t xml:space="preserve">Mezisoučet  - řezání krytů v asf. komunikaci III.tř.</t>
  </si>
  <si>
    <t>2*(1,5+15) "gravitační přípojky, stoka A1</t>
  </si>
  <si>
    <t xml:space="preserve">Mezisoučet - řezání krytů v místních asf. komunikaci </t>
  </si>
  <si>
    <t>2*(1,0+23) "gravitační přípojky, stoka A</t>
  </si>
  <si>
    <t>2*(1,0+25) "gravitační přípojky, stoka B</t>
  </si>
  <si>
    <t>Mezisoučet - řezání živ. podkladů komunikace III.tř.</t>
  </si>
  <si>
    <t>2*(1,0+15) "gravitační přípojky, stoka A1</t>
  </si>
  <si>
    <t>Mezisoučet - řezání živ. podkladů místní komunikace</t>
  </si>
  <si>
    <t>89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</si>
  <si>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</si>
  <si>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</si>
  <si>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-1906015880</t>
  </si>
  <si>
    <t xml:space="preserve">Poznámka k souboru cen:_x000d_
1. Ceny 05-4441 a 05-4442 jsou určeny jen pro očištění vybouraných dlaždic, desek nebo tvarovek uložených do lože ze sypkého materiálu bez pojiva._x000d_
2. Přemístění vybouraných obrubníků, krajníků, desek nebo dílců na vzdálenost přes 10 m se oceňuje cenami souboru cen 997 22-1 Vodorovná doprava vybouraných hmot._x000d_
</t>
  </si>
  <si>
    <t>90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</si>
  <si>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</si>
  <si>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</si>
  <si>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1067597864</t>
  </si>
  <si>
    <t>997</t>
  </si>
  <si>
    <t>Přesun sutě</t>
  </si>
  <si>
    <t>91</t>
  </si>
  <si>
    <t>997221571</t>
  </si>
  <si>
    <t>Vodorovná doprava vybouraných hmot bez naložení, ale se složením a s hrubým urovnáním na vzdálenost do 1 km</t>
  </si>
  <si>
    <t>-155379790</t>
  </si>
  <si>
    <t xml:space="preserve">Poznámka k souboru cen:_x000d_
1. Ceny nelze použít pro vodorovnou dopravu vybouraných hmot po železnici, po vodě nebo neobvyklými dopravními prostředky._x000d_
2. Je-li na dopravní dráze pro vodorovnou dopravu vybouraných hmot překážka, pro kterou je nutno vybourané hmoty překládat z jednoho dopravního prostředku na druhý, oceňuje se tato doprava v každém úseku samostatně._x000d_
</t>
  </si>
  <si>
    <t>92</t>
  </si>
  <si>
    <t>997221579</t>
  </si>
  <si>
    <t>Vodorovná doprava vybouraných hmot bez naložení, ale se složením a s hrubým urovnáním na vzdálenost Příplatek k ceně za každý další i započatý 1 km přes 1 km</t>
  </si>
  <si>
    <t>915253261</t>
  </si>
  <si>
    <t>Poznámka k položce:_x000d_
- na skládku nebudou přemisťovány odstraňované obrubníky a zámk.dlažba</t>
  </si>
  <si>
    <t>9*(218,074-(4,64+26,845)) "příplatek za 9 km</t>
  </si>
  <si>
    <t>93</t>
  </si>
  <si>
    <t>997221815</t>
  </si>
  <si>
    <t>Poplatek za uložení stavebního odpadu na skládce (skládkovné) z prostého betonu zatříděného do Katalogu odpadů pod kódem 170 101</t>
  </si>
  <si>
    <t>-1767202263</t>
  </si>
  <si>
    <t xml:space="preserve">Poznámka k souboru cen:_x000d_
1. Ceny uvedenév souboru cen je doporučeno upravit podle aktuálních cen místně příslušné skládky odpadů._x000d_
2. Uložení odpadů neuvedených v souboru cen se oceňuje individuálně._x000d_
3. V cenách je započítán poplatek za ukládání odpadu dle zákona 185/2001 Sb._x000d_
4. Případné drcení stavebního odpadu lze ocenit cenami souboru cen 997 00-60 Drcení stavebního odpadu z katalogu 800-6 Demolice objektů._x000d_
</t>
  </si>
  <si>
    <t>16,543 "odstraňovaná podkl.vrstva komunikací</t>
  </si>
  <si>
    <t>94</t>
  </si>
  <si>
    <t>997221845</t>
  </si>
  <si>
    <t>Poplatek za uložení stavebního odpadu na skládce (skládkovné) asfaltového bez obsahu dehtu zatříděného do Katalogu odpadů pod kódem 170 302</t>
  </si>
  <si>
    <t>-1733198627</t>
  </si>
  <si>
    <t>15,268+5,846+3,584 "odstraňovaná krycí a podkl.vrstva komunikací</t>
  </si>
  <si>
    <t>95</t>
  </si>
  <si>
    <t>997221855</t>
  </si>
  <si>
    <t>-285964187</t>
  </si>
  <si>
    <t>52,78+92,568 "odstraňovaná vrstva komunikací</t>
  </si>
  <si>
    <t>998</t>
  </si>
  <si>
    <t>Přesun hmot</t>
  </si>
  <si>
    <t>96</t>
  </si>
  <si>
    <t>998276101</t>
  </si>
  <si>
    <t>Přesun hmot pro trubní vedení hloubené z trub z plastických hmot nebo sklolaminátových pro vodovody nebo kanalizace v otevřeném výkopu dopravní vzdálenost do 15 m</t>
  </si>
  <si>
    <t>-1373576097</t>
  </si>
  <si>
    <t xml:space="preserve">Poznámka k souboru cen:_x000d_
1. Položky přesunu hmot nelze užít pro zeminu, sypaniny, štěrkopísek, kamenivo ap. Případná manipulace s tímto materiálem se oceňuje souborem cen 162 .0-11 Vodorovné přemístění výkopku nebo sypaniny katalogu 800-1 Zemní práce._x000d_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</si>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</sst>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2" fillId="0" borderId="23" xfId="0" applyFont="1" applyBorder="1" applyAlignment="1" applyProtection="1">
      <alignment horizontal="center" vertical="center"/>
    </xf>
    <xf numFmtId="49" fontId="32" fillId="0" borderId="23" xfId="0" applyNumberFormat="1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left" vertical="center" wrapText="1"/>
    </xf>
    <xf numFmtId="0" fontId="32" fillId="0" borderId="23" xfId="0" applyFont="1" applyBorder="1" applyAlignment="1" applyProtection="1">
      <alignment horizontal="center" vertical="center" wrapText="1"/>
    </xf>
    <xf numFmtId="167" fontId="32" fillId="0" borderId="23" xfId="0" applyNumberFormat="1" applyFont="1" applyBorder="1" applyAlignment="1" applyProtection="1">
      <alignment vertical="center"/>
    </xf>
    <xf numFmtId="4" fontId="32" fillId="2" borderId="23" xfId="0" applyNumberFormat="1" applyFont="1" applyFill="1" applyBorder="1" applyAlignment="1" applyProtection="1">
      <alignment vertical="center"/>
      <protection locked="0"/>
    </xf>
    <xf numFmtId="4" fontId="32" fillId="0" borderId="23" xfId="0" applyNumberFormat="1" applyFont="1" applyBorder="1" applyAlignment="1" applyProtection="1">
      <alignment vertical="center"/>
    </xf>
    <xf numFmtId="0" fontId="32" fillId="0" borderId="4" xfId="0" applyFont="1" applyBorder="1" applyAlignment="1">
      <alignment vertical="center"/>
    </xf>
    <xf numFmtId="0" fontId="32" fillId="2" borderId="15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3" fillId="0" borderId="24" xfId="0" applyFont="1" applyBorder="1" applyAlignment="1">
      <alignment vertical="center" wrapText="1"/>
    </xf>
    <xf numFmtId="0" fontId="33" fillId="0" borderId="25" xfId="0" applyFont="1" applyBorder="1" applyAlignment="1">
      <alignment vertical="center" wrapText="1"/>
    </xf>
    <xf numFmtId="0" fontId="33" fillId="0" borderId="26" xfId="0" applyFont="1" applyBorder="1" applyAlignment="1">
      <alignment vertical="center" wrapText="1"/>
    </xf>
    <xf numFmtId="0" fontId="33" fillId="0" borderId="27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3" fillId="0" borderId="28" xfId="0" applyFont="1" applyBorder="1" applyAlignment="1">
      <alignment horizontal="center" vertical="center" wrapText="1"/>
    </xf>
    <xf numFmtId="0" fontId="33" fillId="0" borderId="27" xfId="0" applyFont="1" applyBorder="1" applyAlignment="1">
      <alignment vertical="center" wrapText="1"/>
    </xf>
    <xf numFmtId="0" fontId="35" fillId="0" borderId="29" xfId="0" applyFont="1" applyBorder="1" applyAlignment="1">
      <alignment horizontal="left" wrapText="1"/>
    </xf>
    <xf numFmtId="0" fontId="33" fillId="0" borderId="28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6" fillId="0" borderId="1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vertical="center"/>
    </xf>
    <xf numFmtId="49" fontId="36" fillId="0" borderId="1" xfId="0" applyNumberFormat="1" applyFont="1" applyBorder="1" applyAlignment="1">
      <alignment horizontal="left" vertical="center" wrapText="1"/>
    </xf>
    <xf numFmtId="49" fontId="36" fillId="0" borderId="1" xfId="0" applyNumberFormat="1" applyFont="1" applyBorder="1" applyAlignment="1">
      <alignment vertical="center" wrapText="1"/>
    </xf>
    <xf numFmtId="0" fontId="33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3" fillId="0" borderId="31" xfId="0" applyFont="1" applyBorder="1" applyAlignment="1">
      <alignment vertical="center" wrapText="1"/>
    </xf>
    <xf numFmtId="0" fontId="33" fillId="0" borderId="1" xfId="0" applyFont="1" applyBorder="1" applyAlignment="1">
      <alignment vertical="top"/>
    </xf>
    <xf numFmtId="0" fontId="33" fillId="0" borderId="0" xfId="0" applyFont="1" applyAlignment="1">
      <alignment vertical="top"/>
    </xf>
    <xf numFmtId="0" fontId="33" fillId="0" borderId="24" xfId="0" applyFont="1" applyBorder="1" applyAlignment="1">
      <alignment horizontal="left" vertical="center"/>
    </xf>
    <xf numFmtId="0" fontId="33" fillId="0" borderId="25" xfId="0" applyFont="1" applyBorder="1" applyAlignment="1">
      <alignment horizontal="left" vertical="center"/>
    </xf>
    <xf numFmtId="0" fontId="33" fillId="0" borderId="26" xfId="0" applyFont="1" applyBorder="1" applyAlignment="1">
      <alignment horizontal="left" vertical="center"/>
    </xf>
    <xf numFmtId="0" fontId="33" fillId="0" borderId="27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3" fillId="0" borderId="28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5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6" fillId="0" borderId="27" xfId="0" applyFont="1" applyBorder="1" applyAlignment="1">
      <alignment horizontal="left" vertical="center"/>
    </xf>
    <xf numFmtId="0" fontId="36" fillId="0" borderId="1" xfId="0" applyFont="1" applyFill="1" applyBorder="1" applyAlignment="1">
      <alignment horizontal="left" vertical="center"/>
    </xf>
    <xf numFmtId="0" fontId="36" fillId="0" borderId="1" xfId="0" applyFont="1" applyFill="1" applyBorder="1" applyAlignment="1">
      <alignment horizontal="center" vertical="center"/>
    </xf>
    <xf numFmtId="0" fontId="33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3" fillId="0" borderId="31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3" fillId="0" borderId="24" xfId="0" applyFont="1" applyBorder="1" applyAlignment="1">
      <alignment horizontal="left" vertical="center" wrapText="1"/>
    </xf>
    <xf numFmtId="0" fontId="33" fillId="0" borderId="25" xfId="0" applyFont="1" applyBorder="1" applyAlignment="1">
      <alignment horizontal="left" vertical="center" wrapText="1"/>
    </xf>
    <xf numFmtId="0" fontId="33" fillId="0" borderId="26" xfId="0" applyFont="1" applyBorder="1" applyAlignment="1">
      <alignment horizontal="left" vertical="center" wrapText="1"/>
    </xf>
    <xf numFmtId="0" fontId="33" fillId="0" borderId="27" xfId="0" applyFont="1" applyBorder="1" applyAlignment="1">
      <alignment horizontal="left" vertical="center" wrapText="1"/>
    </xf>
    <xf numFmtId="0" fontId="33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top"/>
    </xf>
    <xf numFmtId="0" fontId="36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8" fillId="0" borderId="0" xfId="0" applyFont="1" applyAlignment="1">
      <alignment vertical="center"/>
    </xf>
    <xf numFmtId="0" fontId="35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5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6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5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3" fillId="0" borderId="27" xfId="0" applyFont="1" applyBorder="1" applyAlignment="1">
      <alignment vertical="top"/>
    </xf>
    <xf numFmtId="0" fontId="33" fillId="0" borderId="28" xfId="0" applyFont="1" applyBorder="1" applyAlignment="1">
      <alignment vertical="top"/>
    </xf>
    <xf numFmtId="0" fontId="33" fillId="0" borderId="1" xfId="0" applyFont="1" applyBorder="1" applyAlignment="1">
      <alignment horizontal="center" vertical="center"/>
    </xf>
    <xf numFmtId="0" fontId="33" fillId="0" borderId="1" xfId="0" applyFont="1" applyBorder="1" applyAlignment="1">
      <alignment horizontal="left" vertical="top"/>
    </xf>
    <xf numFmtId="0" fontId="33" fillId="0" borderId="30" xfId="0" applyFont="1" applyBorder="1" applyAlignment="1">
      <alignment vertical="top"/>
    </xf>
    <xf numFmtId="0" fontId="33" fillId="0" borderId="29" xfId="0" applyFont="1" applyBorder="1" applyAlignment="1">
      <alignment vertical="top"/>
    </xf>
    <xf numFmtId="0" fontId="3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4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39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40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41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42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43</v>
      </c>
      <c r="E29" s="46"/>
      <c r="F29" s="32" t="s">
        <v>44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45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46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47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48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52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Melice_KPv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Kanalizační přípojky Mělice - veřejné části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k.ú. Mělice a Lohenice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24</v>
      </c>
      <c r="AJ47" s="39"/>
      <c r="AK47" s="39"/>
      <c r="AL47" s="39"/>
      <c r="AM47" s="67" t="str">
        <f>IF(AN8= "","",AN8)</f>
        <v>28. 5. 2019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4.9" customHeight="1">
      <c r="B49" s="38"/>
      <c r="C49" s="32" t="s">
        <v>26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Město Přelouč, Čs. Armády 1665, Přelouč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32</v>
      </c>
      <c r="AJ49" s="39"/>
      <c r="AK49" s="39"/>
      <c r="AL49" s="39"/>
      <c r="AM49" s="68" t="str">
        <f>IF(E17="","",E17)</f>
        <v>IKKO Hradec Králové,s.r.o., Bratří Štefanů 238, HK</v>
      </c>
      <c r="AN49" s="39"/>
      <c r="AO49" s="39"/>
      <c r="AP49" s="39"/>
      <c r="AQ49" s="39"/>
      <c r="AR49" s="43"/>
      <c r="AS49" s="69" t="s">
        <v>53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30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35</v>
      </c>
      <c r="AJ50" s="39"/>
      <c r="AK50" s="39"/>
      <c r="AL50" s="39"/>
      <c r="AM50" s="68" t="str">
        <f>IF(E20="","",E20)</f>
        <v>K. Hlaváčková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54</v>
      </c>
      <c r="D52" s="82"/>
      <c r="E52" s="82"/>
      <c r="F52" s="82"/>
      <c r="G52" s="82"/>
      <c r="H52" s="83"/>
      <c r="I52" s="84" t="s">
        <v>55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56</v>
      </c>
      <c r="AH52" s="82"/>
      <c r="AI52" s="82"/>
      <c r="AJ52" s="82"/>
      <c r="AK52" s="82"/>
      <c r="AL52" s="82"/>
      <c r="AM52" s="82"/>
      <c r="AN52" s="84" t="s">
        <v>57</v>
      </c>
      <c r="AO52" s="82"/>
      <c r="AP52" s="82"/>
      <c r="AQ52" s="86" t="s">
        <v>58</v>
      </c>
      <c r="AR52" s="43"/>
      <c r="AS52" s="87" t="s">
        <v>59</v>
      </c>
      <c r="AT52" s="88" t="s">
        <v>60</v>
      </c>
      <c r="AU52" s="88" t="s">
        <v>61</v>
      </c>
      <c r="AV52" s="88" t="s">
        <v>62</v>
      </c>
      <c r="AW52" s="88" t="s">
        <v>63</v>
      </c>
      <c r="AX52" s="88" t="s">
        <v>64</v>
      </c>
      <c r="AY52" s="88" t="s">
        <v>65</v>
      </c>
      <c r="AZ52" s="88" t="s">
        <v>66</v>
      </c>
      <c r="BA52" s="88" t="s">
        <v>67</v>
      </c>
      <c r="BB52" s="88" t="s">
        <v>68</v>
      </c>
      <c r="BC52" s="88" t="s">
        <v>69</v>
      </c>
      <c r="BD52" s="89" t="s">
        <v>70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71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ROUND(AG55,2)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21</v>
      </c>
      <c r="AR54" s="99"/>
      <c r="AS54" s="100">
        <f>ROUND(AS55,2)</f>
        <v>0</v>
      </c>
      <c r="AT54" s="101">
        <f>ROUND(SUM(AV54:AW54),2)</f>
        <v>0</v>
      </c>
      <c r="AU54" s="102">
        <f>ROUND(AU55,5)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ROUND(AZ55,2)</f>
        <v>0</v>
      </c>
      <c r="BA54" s="101">
        <f>ROUND(BA55,2)</f>
        <v>0</v>
      </c>
      <c r="BB54" s="101">
        <f>ROUND(BB55,2)</f>
        <v>0</v>
      </c>
      <c r="BC54" s="101">
        <f>ROUND(BC55,2)</f>
        <v>0</v>
      </c>
      <c r="BD54" s="103">
        <f>ROUND(BD55,2)</f>
        <v>0</v>
      </c>
      <c r="BS54" s="104" t="s">
        <v>72</v>
      </c>
      <c r="BT54" s="104" t="s">
        <v>73</v>
      </c>
      <c r="BV54" s="104" t="s">
        <v>74</v>
      </c>
      <c r="BW54" s="104" t="s">
        <v>5</v>
      </c>
      <c r="BX54" s="104" t="s">
        <v>75</v>
      </c>
      <c r="CL54" s="104" t="s">
        <v>19</v>
      </c>
    </row>
    <row r="55" s="5" customFormat="1" ht="27" customHeight="1">
      <c r="A55" s="105" t="s">
        <v>76</v>
      </c>
      <c r="B55" s="106"/>
      <c r="C55" s="107"/>
      <c r="D55" s="108" t="s">
        <v>14</v>
      </c>
      <c r="E55" s="108"/>
      <c r="F55" s="108"/>
      <c r="G55" s="108"/>
      <c r="H55" s="108"/>
      <c r="I55" s="109"/>
      <c r="J55" s="108" t="s">
        <v>17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'Melice_KPv - Kanalizační ...'!J28</f>
        <v>0</v>
      </c>
      <c r="AH55" s="109"/>
      <c r="AI55" s="109"/>
      <c r="AJ55" s="109"/>
      <c r="AK55" s="109"/>
      <c r="AL55" s="109"/>
      <c r="AM55" s="109"/>
      <c r="AN55" s="110">
        <f>SUM(AG55,AT55)</f>
        <v>0</v>
      </c>
      <c r="AO55" s="109"/>
      <c r="AP55" s="109"/>
      <c r="AQ55" s="111" t="s">
        <v>77</v>
      </c>
      <c r="AR55" s="112"/>
      <c r="AS55" s="113">
        <v>0</v>
      </c>
      <c r="AT55" s="114">
        <f>ROUND(SUM(AV55:AW55),2)</f>
        <v>0</v>
      </c>
      <c r="AU55" s="115">
        <f>'Melice_KPv - Kanalizační ...'!P83</f>
        <v>0</v>
      </c>
      <c r="AV55" s="114">
        <f>'Melice_KPv - Kanalizační ...'!J31</f>
        <v>0</v>
      </c>
      <c r="AW55" s="114">
        <f>'Melice_KPv - Kanalizační ...'!J32</f>
        <v>0</v>
      </c>
      <c r="AX55" s="114">
        <f>'Melice_KPv - Kanalizační ...'!J33</f>
        <v>0</v>
      </c>
      <c r="AY55" s="114">
        <f>'Melice_KPv - Kanalizační ...'!J34</f>
        <v>0</v>
      </c>
      <c r="AZ55" s="114">
        <f>'Melice_KPv - Kanalizační ...'!F31</f>
        <v>0</v>
      </c>
      <c r="BA55" s="114">
        <f>'Melice_KPv - Kanalizační ...'!F32</f>
        <v>0</v>
      </c>
      <c r="BB55" s="114">
        <f>'Melice_KPv - Kanalizační ...'!F33</f>
        <v>0</v>
      </c>
      <c r="BC55" s="114">
        <f>'Melice_KPv - Kanalizační ...'!F34</f>
        <v>0</v>
      </c>
      <c r="BD55" s="116">
        <f>'Melice_KPv - Kanalizační ...'!F35</f>
        <v>0</v>
      </c>
      <c r="BT55" s="117" t="s">
        <v>78</v>
      </c>
      <c r="BU55" s="117" t="s">
        <v>79</v>
      </c>
      <c r="BV55" s="117" t="s">
        <v>74</v>
      </c>
      <c r="BW55" s="117" t="s">
        <v>5</v>
      </c>
      <c r="BX55" s="117" t="s">
        <v>75</v>
      </c>
      <c r="CL55" s="117" t="s">
        <v>19</v>
      </c>
    </row>
    <row r="56" s="1" customFormat="1" ht="30" customHeight="1"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  <c r="AF56" s="39"/>
      <c r="AG56" s="39"/>
      <c r="AH56" s="39"/>
      <c r="AI56" s="39"/>
      <c r="AJ56" s="39"/>
      <c r="AK56" s="39"/>
      <c r="AL56" s="39"/>
      <c r="AM56" s="39"/>
      <c r="AN56" s="39"/>
      <c r="AO56" s="39"/>
      <c r="AP56" s="39"/>
      <c r="AQ56" s="39"/>
      <c r="AR56" s="43"/>
    </row>
    <row r="57" s="1" customFormat="1" ht="6.96" customHeight="1"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3"/>
    </row>
  </sheetData>
  <sheetProtection sheet="1" formatColumns="0" formatRows="0" objects="1" scenarios="1" spinCount="100000" saltValue="rGqqvqLOxB/EVLCnJ76fpBBdd9rKwo13660wYh9Ar3Pbz7clBHp3ASnoxExxhe6L/mWl/ubFF/aD3jVakzyIFA==" hashValue="32jBsW8Pkpl8+vVR2WaBEbEqOuVt/GIZuvgpAZfXMbNHx/Xu2CvkMWl410FUM+DWLJvwUzHMaz2iuFRCwViewA==" algorithmName="SHA-512" password="CC35"/>
  <mergeCells count="4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Melice_KPv - Kanalizač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8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5</v>
      </c>
    </row>
    <row r="3" ht="6.96" customHeight="1">
      <c r="B3" s="119"/>
      <c r="C3" s="120"/>
      <c r="D3" s="120"/>
      <c r="E3" s="120"/>
      <c r="F3" s="120"/>
      <c r="G3" s="120"/>
      <c r="H3" s="120"/>
      <c r="I3" s="121"/>
      <c r="J3" s="120"/>
      <c r="K3" s="120"/>
      <c r="L3" s="20"/>
      <c r="AT3" s="17" t="s">
        <v>80</v>
      </c>
    </row>
    <row r="4" ht="24.96" customHeight="1">
      <c r="B4" s="20"/>
      <c r="D4" s="122" t="s">
        <v>81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s="1" customFormat="1" ht="12" customHeight="1">
      <c r="B6" s="43"/>
      <c r="D6" s="123" t="s">
        <v>16</v>
      </c>
      <c r="I6" s="124"/>
      <c r="L6" s="43"/>
    </row>
    <row r="7" s="1" customFormat="1" ht="36.96" customHeight="1">
      <c r="B7" s="43"/>
      <c r="E7" s="125" t="s">
        <v>17</v>
      </c>
      <c r="F7" s="1"/>
      <c r="G7" s="1"/>
      <c r="H7" s="1"/>
      <c r="I7" s="124"/>
      <c r="L7" s="43"/>
    </row>
    <row r="8" s="1" customFormat="1">
      <c r="B8" s="43"/>
      <c r="I8" s="124"/>
      <c r="L8" s="43"/>
    </row>
    <row r="9" s="1" customFormat="1" ht="12" customHeight="1">
      <c r="B9" s="43"/>
      <c r="D9" s="123" t="s">
        <v>18</v>
      </c>
      <c r="F9" s="17" t="s">
        <v>19</v>
      </c>
      <c r="I9" s="126" t="s">
        <v>20</v>
      </c>
      <c r="J9" s="17" t="s">
        <v>21</v>
      </c>
      <c r="L9" s="43"/>
    </row>
    <row r="10" s="1" customFormat="1" ht="12" customHeight="1">
      <c r="B10" s="43"/>
      <c r="D10" s="123" t="s">
        <v>22</v>
      </c>
      <c r="F10" s="17" t="s">
        <v>23</v>
      </c>
      <c r="I10" s="126" t="s">
        <v>24</v>
      </c>
      <c r="J10" s="127" t="str">
        <f>'Rekapitulace stavby'!AN8</f>
        <v>28. 5. 2019</v>
      </c>
      <c r="L10" s="43"/>
    </row>
    <row r="11" s="1" customFormat="1" ht="10.8" customHeight="1">
      <c r="B11" s="43"/>
      <c r="I11" s="124"/>
      <c r="L11" s="43"/>
    </row>
    <row r="12" s="1" customFormat="1" ht="12" customHeight="1">
      <c r="B12" s="43"/>
      <c r="D12" s="123" t="s">
        <v>26</v>
      </c>
      <c r="I12" s="126" t="s">
        <v>27</v>
      </c>
      <c r="J12" s="17" t="s">
        <v>21</v>
      </c>
      <c r="L12" s="43"/>
    </row>
    <row r="13" s="1" customFormat="1" ht="18" customHeight="1">
      <c r="B13" s="43"/>
      <c r="E13" s="17" t="s">
        <v>28</v>
      </c>
      <c r="I13" s="126" t="s">
        <v>29</v>
      </c>
      <c r="J13" s="17" t="s">
        <v>21</v>
      </c>
      <c r="L13" s="43"/>
    </row>
    <row r="14" s="1" customFormat="1" ht="6.96" customHeight="1">
      <c r="B14" s="43"/>
      <c r="I14" s="124"/>
      <c r="L14" s="43"/>
    </row>
    <row r="15" s="1" customFormat="1" ht="12" customHeight="1">
      <c r="B15" s="43"/>
      <c r="D15" s="123" t="s">
        <v>30</v>
      </c>
      <c r="I15" s="126" t="s">
        <v>27</v>
      </c>
      <c r="J15" s="33" t="str">
        <f>'Rekapitulace stavby'!AN13</f>
        <v>Vyplň údaj</v>
      </c>
      <c r="L15" s="43"/>
    </row>
    <row r="16" s="1" customFormat="1" ht="18" customHeight="1">
      <c r="B16" s="43"/>
      <c r="E16" s="33" t="str">
        <f>'Rekapitulace stavby'!E14</f>
        <v>Vyplň údaj</v>
      </c>
      <c r="F16" s="17"/>
      <c r="G16" s="17"/>
      <c r="H16" s="17"/>
      <c r="I16" s="126" t="s">
        <v>29</v>
      </c>
      <c r="J16" s="33" t="str">
        <f>'Rekapitulace stavby'!AN14</f>
        <v>Vyplň údaj</v>
      </c>
      <c r="L16" s="43"/>
    </row>
    <row r="17" s="1" customFormat="1" ht="6.96" customHeight="1">
      <c r="B17" s="43"/>
      <c r="I17" s="124"/>
      <c r="L17" s="43"/>
    </row>
    <row r="18" s="1" customFormat="1" ht="12" customHeight="1">
      <c r="B18" s="43"/>
      <c r="D18" s="123" t="s">
        <v>32</v>
      </c>
      <c r="I18" s="126" t="s">
        <v>27</v>
      </c>
      <c r="J18" s="17" t="s">
        <v>21</v>
      </c>
      <c r="L18" s="43"/>
    </row>
    <row r="19" s="1" customFormat="1" ht="18" customHeight="1">
      <c r="B19" s="43"/>
      <c r="E19" s="17" t="s">
        <v>33</v>
      </c>
      <c r="I19" s="126" t="s">
        <v>29</v>
      </c>
      <c r="J19" s="17" t="s">
        <v>21</v>
      </c>
      <c r="L19" s="43"/>
    </row>
    <row r="20" s="1" customFormat="1" ht="6.96" customHeight="1">
      <c r="B20" s="43"/>
      <c r="I20" s="124"/>
      <c r="L20" s="43"/>
    </row>
    <row r="21" s="1" customFormat="1" ht="12" customHeight="1">
      <c r="B21" s="43"/>
      <c r="D21" s="123" t="s">
        <v>35</v>
      </c>
      <c r="I21" s="126" t="s">
        <v>27</v>
      </c>
      <c r="J21" s="17" t="s">
        <v>21</v>
      </c>
      <c r="L21" s="43"/>
    </row>
    <row r="22" s="1" customFormat="1" ht="18" customHeight="1">
      <c r="B22" s="43"/>
      <c r="E22" s="17" t="s">
        <v>36</v>
      </c>
      <c r="I22" s="126" t="s">
        <v>29</v>
      </c>
      <c r="J22" s="17" t="s">
        <v>21</v>
      </c>
      <c r="L22" s="43"/>
    </row>
    <row r="23" s="1" customFormat="1" ht="6.96" customHeight="1">
      <c r="B23" s="43"/>
      <c r="I23" s="124"/>
      <c r="L23" s="43"/>
    </row>
    <row r="24" s="1" customFormat="1" ht="12" customHeight="1">
      <c r="B24" s="43"/>
      <c r="D24" s="123" t="s">
        <v>37</v>
      </c>
      <c r="I24" s="124"/>
      <c r="L24" s="43"/>
    </row>
    <row r="25" s="6" customFormat="1" ht="45" customHeight="1">
      <c r="B25" s="128"/>
      <c r="E25" s="129" t="s">
        <v>38</v>
      </c>
      <c r="F25" s="129"/>
      <c r="G25" s="129"/>
      <c r="H25" s="129"/>
      <c r="I25" s="130"/>
      <c r="L25" s="128"/>
    </row>
    <row r="26" s="1" customFormat="1" ht="6.96" customHeight="1">
      <c r="B26" s="43"/>
      <c r="I26" s="124"/>
      <c r="L26" s="43"/>
    </row>
    <row r="27" s="1" customFormat="1" ht="6.96" customHeight="1">
      <c r="B27" s="43"/>
      <c r="D27" s="71"/>
      <c r="E27" s="71"/>
      <c r="F27" s="71"/>
      <c r="G27" s="71"/>
      <c r="H27" s="71"/>
      <c r="I27" s="131"/>
      <c r="J27" s="71"/>
      <c r="K27" s="71"/>
      <c r="L27" s="43"/>
    </row>
    <row r="28" s="1" customFormat="1" ht="25.44" customHeight="1">
      <c r="B28" s="43"/>
      <c r="D28" s="132" t="s">
        <v>39</v>
      </c>
      <c r="I28" s="124"/>
      <c r="J28" s="133">
        <f>ROUND(J83, 2)</f>
        <v>0</v>
      </c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1"/>
      <c r="J29" s="71"/>
      <c r="K29" s="71"/>
      <c r="L29" s="43"/>
    </row>
    <row r="30" s="1" customFormat="1" ht="14.4" customHeight="1">
      <c r="B30" s="43"/>
      <c r="F30" s="134" t="s">
        <v>41</v>
      </c>
      <c r="I30" s="135" t="s">
        <v>40</v>
      </c>
      <c r="J30" s="134" t="s">
        <v>42</v>
      </c>
      <c r="L30" s="43"/>
    </row>
    <row r="31" s="1" customFormat="1" ht="14.4" customHeight="1">
      <c r="B31" s="43"/>
      <c r="D31" s="123" t="s">
        <v>43</v>
      </c>
      <c r="E31" s="123" t="s">
        <v>44</v>
      </c>
      <c r="F31" s="136">
        <f>ROUND((SUM(BE83:BE452)),  2)</f>
        <v>0</v>
      </c>
      <c r="I31" s="137">
        <v>0.20999999999999999</v>
      </c>
      <c r="J31" s="136">
        <f>ROUND(((SUM(BE83:BE452))*I31),  2)</f>
        <v>0</v>
      </c>
      <c r="L31" s="43"/>
    </row>
    <row r="32" s="1" customFormat="1" ht="14.4" customHeight="1">
      <c r="B32" s="43"/>
      <c r="E32" s="123" t="s">
        <v>45</v>
      </c>
      <c r="F32" s="136">
        <f>ROUND((SUM(BF83:BF452)),  2)</f>
        <v>0</v>
      </c>
      <c r="I32" s="137">
        <v>0.14999999999999999</v>
      </c>
      <c r="J32" s="136">
        <f>ROUND(((SUM(BF83:BF452))*I32),  2)</f>
        <v>0</v>
      </c>
      <c r="L32" s="43"/>
    </row>
    <row r="33" hidden="1" s="1" customFormat="1" ht="14.4" customHeight="1">
      <c r="B33" s="43"/>
      <c r="E33" s="123" t="s">
        <v>46</v>
      </c>
      <c r="F33" s="136">
        <f>ROUND((SUM(BG83:BG452)),  2)</f>
        <v>0</v>
      </c>
      <c r="I33" s="137">
        <v>0.20999999999999999</v>
      </c>
      <c r="J33" s="136">
        <f>0</f>
        <v>0</v>
      </c>
      <c r="L33" s="43"/>
    </row>
    <row r="34" hidden="1" s="1" customFormat="1" ht="14.4" customHeight="1">
      <c r="B34" s="43"/>
      <c r="E34" s="123" t="s">
        <v>47</v>
      </c>
      <c r="F34" s="136">
        <f>ROUND((SUM(BH83:BH452)),  2)</f>
        <v>0</v>
      </c>
      <c r="I34" s="137">
        <v>0.14999999999999999</v>
      </c>
      <c r="J34" s="136">
        <f>0</f>
        <v>0</v>
      </c>
      <c r="L34" s="43"/>
    </row>
    <row r="35" hidden="1" s="1" customFormat="1" ht="14.4" customHeight="1">
      <c r="B35" s="43"/>
      <c r="E35" s="123" t="s">
        <v>48</v>
      </c>
      <c r="F35" s="136">
        <f>ROUND((SUM(BI83:BI452)),  2)</f>
        <v>0</v>
      </c>
      <c r="I35" s="137">
        <v>0</v>
      </c>
      <c r="J35" s="136">
        <f>0</f>
        <v>0</v>
      </c>
      <c r="L35" s="43"/>
    </row>
    <row r="36" s="1" customFormat="1" ht="6.96" customHeight="1">
      <c r="B36" s="43"/>
      <c r="I36" s="124"/>
      <c r="L36" s="43"/>
    </row>
    <row r="37" s="1" customFormat="1" ht="25.44" customHeight="1">
      <c r="B37" s="43"/>
      <c r="C37" s="138"/>
      <c r="D37" s="139" t="s">
        <v>49</v>
      </c>
      <c r="E37" s="140"/>
      <c r="F37" s="140"/>
      <c r="G37" s="141" t="s">
        <v>50</v>
      </c>
      <c r="H37" s="142" t="s">
        <v>51</v>
      </c>
      <c r="I37" s="143"/>
      <c r="J37" s="144">
        <f>SUM(J28:J35)</f>
        <v>0</v>
      </c>
      <c r="K37" s="145"/>
      <c r="L37" s="43"/>
    </row>
    <row r="38" s="1" customFormat="1" ht="14.4" customHeight="1">
      <c r="B38" s="146"/>
      <c r="C38" s="147"/>
      <c r="D38" s="147"/>
      <c r="E38" s="147"/>
      <c r="F38" s="147"/>
      <c r="G38" s="147"/>
      <c r="H38" s="147"/>
      <c r="I38" s="148"/>
      <c r="J38" s="147"/>
      <c r="K38" s="147"/>
      <c r="L38" s="43"/>
    </row>
    <row r="42" s="1" customFormat="1" ht="6.96" customHeight="1">
      <c r="B42" s="149"/>
      <c r="C42" s="150"/>
      <c r="D42" s="150"/>
      <c r="E42" s="150"/>
      <c r="F42" s="150"/>
      <c r="G42" s="150"/>
      <c r="H42" s="150"/>
      <c r="I42" s="151"/>
      <c r="J42" s="150"/>
      <c r="K42" s="150"/>
      <c r="L42" s="43"/>
    </row>
    <row r="43" s="1" customFormat="1" ht="24.96" customHeight="1">
      <c r="B43" s="38"/>
      <c r="C43" s="23" t="s">
        <v>82</v>
      </c>
      <c r="D43" s="39"/>
      <c r="E43" s="39"/>
      <c r="F43" s="39"/>
      <c r="G43" s="39"/>
      <c r="H43" s="39"/>
      <c r="I43" s="124"/>
      <c r="J43" s="39"/>
      <c r="K43" s="39"/>
      <c r="L43" s="43"/>
    </row>
    <row r="44" s="1" customFormat="1" ht="6.96" customHeight="1">
      <c r="B44" s="38"/>
      <c r="C44" s="39"/>
      <c r="D44" s="39"/>
      <c r="E44" s="39"/>
      <c r="F44" s="39"/>
      <c r="G44" s="39"/>
      <c r="H44" s="39"/>
      <c r="I44" s="124"/>
      <c r="J44" s="39"/>
      <c r="K44" s="39"/>
      <c r="L44" s="43"/>
    </row>
    <row r="45" s="1" customFormat="1" ht="12" customHeight="1">
      <c r="B45" s="38"/>
      <c r="C45" s="32" t="s">
        <v>16</v>
      </c>
      <c r="D45" s="39"/>
      <c r="E45" s="39"/>
      <c r="F45" s="39"/>
      <c r="G45" s="39"/>
      <c r="H45" s="39"/>
      <c r="I45" s="124"/>
      <c r="J45" s="39"/>
      <c r="K45" s="39"/>
      <c r="L45" s="43"/>
    </row>
    <row r="46" s="1" customFormat="1" ht="16.5" customHeight="1">
      <c r="B46" s="38"/>
      <c r="C46" s="39"/>
      <c r="D46" s="39"/>
      <c r="E46" s="64" t="str">
        <f>E7</f>
        <v>Kanalizační přípojky Mělice - veřejné části</v>
      </c>
      <c r="F46" s="39"/>
      <c r="G46" s="39"/>
      <c r="H46" s="39"/>
      <c r="I46" s="124"/>
      <c r="J46" s="39"/>
      <c r="K46" s="39"/>
      <c r="L46" s="43"/>
    </row>
    <row r="47" s="1" customFormat="1" ht="6.96" customHeight="1">
      <c r="B47" s="38"/>
      <c r="C47" s="39"/>
      <c r="D47" s="39"/>
      <c r="E47" s="39"/>
      <c r="F47" s="39"/>
      <c r="G47" s="39"/>
      <c r="H47" s="39"/>
      <c r="I47" s="124"/>
      <c r="J47" s="39"/>
      <c r="K47" s="39"/>
      <c r="L47" s="43"/>
    </row>
    <row r="48" s="1" customFormat="1" ht="12" customHeight="1">
      <c r="B48" s="38"/>
      <c r="C48" s="32" t="s">
        <v>22</v>
      </c>
      <c r="D48" s="39"/>
      <c r="E48" s="39"/>
      <c r="F48" s="27" t="str">
        <f>F10</f>
        <v>k.ú. Mělice a Lohenice</v>
      </c>
      <c r="G48" s="39"/>
      <c r="H48" s="39"/>
      <c r="I48" s="126" t="s">
        <v>24</v>
      </c>
      <c r="J48" s="67" t="str">
        <f>IF(J10="","",J10)</f>
        <v>28. 5. 2019</v>
      </c>
      <c r="K48" s="39"/>
      <c r="L48" s="43"/>
    </row>
    <row r="49" s="1" customFormat="1" ht="6.96" customHeight="1">
      <c r="B49" s="38"/>
      <c r="C49" s="39"/>
      <c r="D49" s="39"/>
      <c r="E49" s="39"/>
      <c r="F49" s="39"/>
      <c r="G49" s="39"/>
      <c r="H49" s="39"/>
      <c r="I49" s="124"/>
      <c r="J49" s="39"/>
      <c r="K49" s="39"/>
      <c r="L49" s="43"/>
    </row>
    <row r="50" s="1" customFormat="1" ht="24.9" customHeight="1">
      <c r="B50" s="38"/>
      <c r="C50" s="32" t="s">
        <v>26</v>
      </c>
      <c r="D50" s="39"/>
      <c r="E50" s="39"/>
      <c r="F50" s="27" t="str">
        <f>E13</f>
        <v>Město Přelouč, Čs. Armády 1665, Přelouč</v>
      </c>
      <c r="G50" s="39"/>
      <c r="H50" s="39"/>
      <c r="I50" s="126" t="s">
        <v>32</v>
      </c>
      <c r="J50" s="36" t="str">
        <f>E19</f>
        <v>IKKO Hradec Králové,s.r.o., Bratří Štefanů 238, HK</v>
      </c>
      <c r="K50" s="39"/>
      <c r="L50" s="43"/>
    </row>
    <row r="51" s="1" customFormat="1" ht="13.65" customHeight="1">
      <c r="B51" s="38"/>
      <c r="C51" s="32" t="s">
        <v>30</v>
      </c>
      <c r="D51" s="39"/>
      <c r="E51" s="39"/>
      <c r="F51" s="27" t="str">
        <f>IF(E16="","",E16)</f>
        <v>Vyplň údaj</v>
      </c>
      <c r="G51" s="39"/>
      <c r="H51" s="39"/>
      <c r="I51" s="126" t="s">
        <v>35</v>
      </c>
      <c r="J51" s="36" t="str">
        <f>E22</f>
        <v>K. Hlaváčková</v>
      </c>
      <c r="K51" s="39"/>
      <c r="L51" s="43"/>
    </row>
    <row r="52" s="1" customFormat="1" ht="10.32" customHeight="1">
      <c r="B52" s="38"/>
      <c r="C52" s="39"/>
      <c r="D52" s="39"/>
      <c r="E52" s="39"/>
      <c r="F52" s="39"/>
      <c r="G52" s="39"/>
      <c r="H52" s="39"/>
      <c r="I52" s="124"/>
      <c r="J52" s="39"/>
      <c r="K52" s="39"/>
      <c r="L52" s="43"/>
    </row>
    <row r="53" s="1" customFormat="1" ht="29.28" customHeight="1">
      <c r="B53" s="38"/>
      <c r="C53" s="152" t="s">
        <v>83</v>
      </c>
      <c r="D53" s="153"/>
      <c r="E53" s="153"/>
      <c r="F53" s="153"/>
      <c r="G53" s="153"/>
      <c r="H53" s="153"/>
      <c r="I53" s="154"/>
      <c r="J53" s="155" t="s">
        <v>84</v>
      </c>
      <c r="K53" s="153"/>
      <c r="L53" s="43"/>
    </row>
    <row r="54" s="1" customFormat="1" ht="10.32" customHeight="1">
      <c r="B54" s="38"/>
      <c r="C54" s="39"/>
      <c r="D54" s="39"/>
      <c r="E54" s="39"/>
      <c r="F54" s="39"/>
      <c r="G54" s="39"/>
      <c r="H54" s="39"/>
      <c r="I54" s="124"/>
      <c r="J54" s="39"/>
      <c r="K54" s="39"/>
      <c r="L54" s="43"/>
    </row>
    <row r="55" s="1" customFormat="1" ht="22.8" customHeight="1">
      <c r="B55" s="38"/>
      <c r="C55" s="156" t="s">
        <v>71</v>
      </c>
      <c r="D55" s="39"/>
      <c r="E55" s="39"/>
      <c r="F55" s="39"/>
      <c r="G55" s="39"/>
      <c r="H55" s="39"/>
      <c r="I55" s="124"/>
      <c r="J55" s="97">
        <f>J83</f>
        <v>0</v>
      </c>
      <c r="K55" s="39"/>
      <c r="L55" s="43"/>
      <c r="AU55" s="17" t="s">
        <v>85</v>
      </c>
    </row>
    <row r="56" s="7" customFormat="1" ht="24.96" customHeight="1">
      <c r="B56" s="157"/>
      <c r="C56" s="158"/>
      <c r="D56" s="159" t="s">
        <v>86</v>
      </c>
      <c r="E56" s="160"/>
      <c r="F56" s="160"/>
      <c r="G56" s="160"/>
      <c r="H56" s="160"/>
      <c r="I56" s="161"/>
      <c r="J56" s="162">
        <f>J84</f>
        <v>0</v>
      </c>
      <c r="K56" s="158"/>
      <c r="L56" s="163"/>
    </row>
    <row r="57" s="8" customFormat="1" ht="19.92" customHeight="1">
      <c r="B57" s="164"/>
      <c r="C57" s="165"/>
      <c r="D57" s="166" t="s">
        <v>87</v>
      </c>
      <c r="E57" s="167"/>
      <c r="F57" s="167"/>
      <c r="G57" s="167"/>
      <c r="H57" s="167"/>
      <c r="I57" s="168"/>
      <c r="J57" s="169">
        <f>J85</f>
        <v>0</v>
      </c>
      <c r="K57" s="165"/>
      <c r="L57" s="170"/>
    </row>
    <row r="58" s="8" customFormat="1" ht="19.92" customHeight="1">
      <c r="B58" s="164"/>
      <c r="C58" s="165"/>
      <c r="D58" s="166" t="s">
        <v>88</v>
      </c>
      <c r="E58" s="167"/>
      <c r="F58" s="167"/>
      <c r="G58" s="167"/>
      <c r="H58" s="167"/>
      <c r="I58" s="168"/>
      <c r="J58" s="169">
        <f>J276</f>
        <v>0</v>
      </c>
      <c r="K58" s="165"/>
      <c r="L58" s="170"/>
    </row>
    <row r="59" s="8" customFormat="1" ht="19.92" customHeight="1">
      <c r="B59" s="164"/>
      <c r="C59" s="165"/>
      <c r="D59" s="166" t="s">
        <v>89</v>
      </c>
      <c r="E59" s="167"/>
      <c r="F59" s="167"/>
      <c r="G59" s="167"/>
      <c r="H59" s="167"/>
      <c r="I59" s="168"/>
      <c r="J59" s="169">
        <f>J279</f>
        <v>0</v>
      </c>
      <c r="K59" s="165"/>
      <c r="L59" s="170"/>
    </row>
    <row r="60" s="8" customFormat="1" ht="19.92" customHeight="1">
      <c r="B60" s="164"/>
      <c r="C60" s="165"/>
      <c r="D60" s="166" t="s">
        <v>90</v>
      </c>
      <c r="E60" s="167"/>
      <c r="F60" s="167"/>
      <c r="G60" s="167"/>
      <c r="H60" s="167"/>
      <c r="I60" s="168"/>
      <c r="J60" s="169">
        <f>J283</f>
        <v>0</v>
      </c>
      <c r="K60" s="165"/>
      <c r="L60" s="170"/>
    </row>
    <row r="61" s="8" customFormat="1" ht="19.92" customHeight="1">
      <c r="B61" s="164"/>
      <c r="C61" s="165"/>
      <c r="D61" s="166" t="s">
        <v>91</v>
      </c>
      <c r="E61" s="167"/>
      <c r="F61" s="167"/>
      <c r="G61" s="167"/>
      <c r="H61" s="167"/>
      <c r="I61" s="168"/>
      <c r="J61" s="169">
        <f>J289</f>
        <v>0</v>
      </c>
      <c r="K61" s="165"/>
      <c r="L61" s="170"/>
    </row>
    <row r="62" s="8" customFormat="1" ht="19.92" customHeight="1">
      <c r="B62" s="164"/>
      <c r="C62" s="165"/>
      <c r="D62" s="166" t="s">
        <v>92</v>
      </c>
      <c r="E62" s="167"/>
      <c r="F62" s="167"/>
      <c r="G62" s="167"/>
      <c r="H62" s="167"/>
      <c r="I62" s="168"/>
      <c r="J62" s="169">
        <f>J349</f>
        <v>0</v>
      </c>
      <c r="K62" s="165"/>
      <c r="L62" s="170"/>
    </row>
    <row r="63" s="8" customFormat="1" ht="19.92" customHeight="1">
      <c r="B63" s="164"/>
      <c r="C63" s="165"/>
      <c r="D63" s="166" t="s">
        <v>93</v>
      </c>
      <c r="E63" s="167"/>
      <c r="F63" s="167"/>
      <c r="G63" s="167"/>
      <c r="H63" s="167"/>
      <c r="I63" s="168"/>
      <c r="J63" s="169">
        <f>J407</f>
        <v>0</v>
      </c>
      <c r="K63" s="165"/>
      <c r="L63" s="170"/>
    </row>
    <row r="64" s="8" customFormat="1" ht="19.92" customHeight="1">
      <c r="B64" s="164"/>
      <c r="C64" s="165"/>
      <c r="D64" s="166" t="s">
        <v>94</v>
      </c>
      <c r="E64" s="167"/>
      <c r="F64" s="167"/>
      <c r="G64" s="167"/>
      <c r="H64" s="167"/>
      <c r="I64" s="168"/>
      <c r="J64" s="169">
        <f>J432</f>
        <v>0</v>
      </c>
      <c r="K64" s="165"/>
      <c r="L64" s="170"/>
    </row>
    <row r="65" s="8" customFormat="1" ht="19.92" customHeight="1">
      <c r="B65" s="164"/>
      <c r="C65" s="165"/>
      <c r="D65" s="166" t="s">
        <v>95</v>
      </c>
      <c r="E65" s="167"/>
      <c r="F65" s="167"/>
      <c r="G65" s="167"/>
      <c r="H65" s="167"/>
      <c r="I65" s="168"/>
      <c r="J65" s="169">
        <f>J450</f>
        <v>0</v>
      </c>
      <c r="K65" s="165"/>
      <c r="L65" s="170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24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48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51"/>
      <c r="J71" s="60"/>
      <c r="K71" s="60"/>
      <c r="L71" s="43"/>
    </row>
    <row r="72" s="1" customFormat="1" ht="24.96" customHeight="1">
      <c r="B72" s="38"/>
      <c r="C72" s="23" t="s">
        <v>96</v>
      </c>
      <c r="D72" s="39"/>
      <c r="E72" s="39"/>
      <c r="F72" s="39"/>
      <c r="G72" s="39"/>
      <c r="H72" s="39"/>
      <c r="I72" s="124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24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24"/>
      <c r="J74" s="39"/>
      <c r="K74" s="39"/>
      <c r="L74" s="43"/>
    </row>
    <row r="75" s="1" customFormat="1" ht="16.5" customHeight="1">
      <c r="B75" s="38"/>
      <c r="C75" s="39"/>
      <c r="D75" s="39"/>
      <c r="E75" s="64" t="str">
        <f>E7</f>
        <v>Kanalizační přípojky Mělice - veřejné části</v>
      </c>
      <c r="F75" s="39"/>
      <c r="G75" s="39"/>
      <c r="H75" s="39"/>
      <c r="I75" s="124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24"/>
      <c r="J76" s="39"/>
      <c r="K76" s="39"/>
      <c r="L76" s="43"/>
    </row>
    <row r="77" s="1" customFormat="1" ht="12" customHeight="1">
      <c r="B77" s="38"/>
      <c r="C77" s="32" t="s">
        <v>22</v>
      </c>
      <c r="D77" s="39"/>
      <c r="E77" s="39"/>
      <c r="F77" s="27" t="str">
        <f>F10</f>
        <v>k.ú. Mělice a Lohenice</v>
      </c>
      <c r="G77" s="39"/>
      <c r="H77" s="39"/>
      <c r="I77" s="126" t="s">
        <v>24</v>
      </c>
      <c r="J77" s="67" t="str">
        <f>IF(J10="","",J10)</f>
        <v>28. 5. 2019</v>
      </c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24"/>
      <c r="J78" s="39"/>
      <c r="K78" s="39"/>
      <c r="L78" s="43"/>
    </row>
    <row r="79" s="1" customFormat="1" ht="24.9" customHeight="1">
      <c r="B79" s="38"/>
      <c r="C79" s="32" t="s">
        <v>26</v>
      </c>
      <c r="D79" s="39"/>
      <c r="E79" s="39"/>
      <c r="F79" s="27" t="str">
        <f>E13</f>
        <v>Město Přelouč, Čs. Armády 1665, Přelouč</v>
      </c>
      <c r="G79" s="39"/>
      <c r="H79" s="39"/>
      <c r="I79" s="126" t="s">
        <v>32</v>
      </c>
      <c r="J79" s="36" t="str">
        <f>E19</f>
        <v>IKKO Hradec Králové,s.r.o., Bratří Štefanů 238, HK</v>
      </c>
      <c r="K79" s="39"/>
      <c r="L79" s="43"/>
    </row>
    <row r="80" s="1" customFormat="1" ht="13.65" customHeight="1">
      <c r="B80" s="38"/>
      <c r="C80" s="32" t="s">
        <v>30</v>
      </c>
      <c r="D80" s="39"/>
      <c r="E80" s="39"/>
      <c r="F80" s="27" t="str">
        <f>IF(E16="","",E16)</f>
        <v>Vyplň údaj</v>
      </c>
      <c r="G80" s="39"/>
      <c r="H80" s="39"/>
      <c r="I80" s="126" t="s">
        <v>35</v>
      </c>
      <c r="J80" s="36" t="str">
        <f>E22</f>
        <v>K. Hlaváčková</v>
      </c>
      <c r="K80" s="39"/>
      <c r="L80" s="43"/>
    </row>
    <row r="81" s="1" customFormat="1" ht="10.32" customHeight="1">
      <c r="B81" s="38"/>
      <c r="C81" s="39"/>
      <c r="D81" s="39"/>
      <c r="E81" s="39"/>
      <c r="F81" s="39"/>
      <c r="G81" s="39"/>
      <c r="H81" s="39"/>
      <c r="I81" s="124"/>
      <c r="J81" s="39"/>
      <c r="K81" s="39"/>
      <c r="L81" s="43"/>
    </row>
    <row r="82" s="9" customFormat="1" ht="29.28" customHeight="1">
      <c r="B82" s="171"/>
      <c r="C82" s="172" t="s">
        <v>97</v>
      </c>
      <c r="D82" s="173" t="s">
        <v>58</v>
      </c>
      <c r="E82" s="173" t="s">
        <v>54</v>
      </c>
      <c r="F82" s="173" t="s">
        <v>55</v>
      </c>
      <c r="G82" s="173" t="s">
        <v>98</v>
      </c>
      <c r="H82" s="173" t="s">
        <v>99</v>
      </c>
      <c r="I82" s="174" t="s">
        <v>100</v>
      </c>
      <c r="J82" s="173" t="s">
        <v>84</v>
      </c>
      <c r="K82" s="175" t="s">
        <v>101</v>
      </c>
      <c r="L82" s="176"/>
      <c r="M82" s="87" t="s">
        <v>21</v>
      </c>
      <c r="N82" s="88" t="s">
        <v>43</v>
      </c>
      <c r="O82" s="88" t="s">
        <v>102</v>
      </c>
      <c r="P82" s="88" t="s">
        <v>103</v>
      </c>
      <c r="Q82" s="88" t="s">
        <v>104</v>
      </c>
      <c r="R82" s="88" t="s">
        <v>105</v>
      </c>
      <c r="S82" s="88" t="s">
        <v>106</v>
      </c>
      <c r="T82" s="89" t="s">
        <v>107</v>
      </c>
    </row>
    <row r="83" s="1" customFormat="1" ht="22.8" customHeight="1">
      <c r="B83" s="38"/>
      <c r="C83" s="94" t="s">
        <v>108</v>
      </c>
      <c r="D83" s="39"/>
      <c r="E83" s="39"/>
      <c r="F83" s="39"/>
      <c r="G83" s="39"/>
      <c r="H83" s="39"/>
      <c r="I83" s="124"/>
      <c r="J83" s="177">
        <f>BK83</f>
        <v>0</v>
      </c>
      <c r="K83" s="39"/>
      <c r="L83" s="43"/>
      <c r="M83" s="90"/>
      <c r="N83" s="91"/>
      <c r="O83" s="91"/>
      <c r="P83" s="178">
        <f>P84</f>
        <v>0</v>
      </c>
      <c r="Q83" s="91"/>
      <c r="R83" s="178">
        <f>R84</f>
        <v>52.974738559999999</v>
      </c>
      <c r="S83" s="91"/>
      <c r="T83" s="179">
        <f>T84</f>
        <v>218.07349999999997</v>
      </c>
      <c r="AT83" s="17" t="s">
        <v>72</v>
      </c>
      <c r="AU83" s="17" t="s">
        <v>85</v>
      </c>
      <c r="BK83" s="180">
        <f>BK84</f>
        <v>0</v>
      </c>
    </row>
    <row r="84" s="10" customFormat="1" ht="25.92" customHeight="1">
      <c r="B84" s="181"/>
      <c r="C84" s="182"/>
      <c r="D84" s="183" t="s">
        <v>72</v>
      </c>
      <c r="E84" s="184" t="s">
        <v>109</v>
      </c>
      <c r="F84" s="184" t="s">
        <v>110</v>
      </c>
      <c r="G84" s="182"/>
      <c r="H84" s="182"/>
      <c r="I84" s="185"/>
      <c r="J84" s="186">
        <f>BK84</f>
        <v>0</v>
      </c>
      <c r="K84" s="182"/>
      <c r="L84" s="187"/>
      <c r="M84" s="188"/>
      <c r="N84" s="189"/>
      <c r="O84" s="189"/>
      <c r="P84" s="190">
        <f>P85+P276+P279+P283+P289+P349+P407+P432+P450</f>
        <v>0</v>
      </c>
      <c r="Q84" s="189"/>
      <c r="R84" s="190">
        <f>R85+R276+R279+R283+R289+R349+R407+R432+R450</f>
        <v>52.974738559999999</v>
      </c>
      <c r="S84" s="189"/>
      <c r="T84" s="191">
        <f>T85+T276+T279+T283+T289+T349+T407+T432+T450</f>
        <v>218.07349999999997</v>
      </c>
      <c r="AR84" s="192" t="s">
        <v>78</v>
      </c>
      <c r="AT84" s="193" t="s">
        <v>72</v>
      </c>
      <c r="AU84" s="193" t="s">
        <v>73</v>
      </c>
      <c r="AY84" s="192" t="s">
        <v>111</v>
      </c>
      <c r="BK84" s="194">
        <f>BK85+BK276+BK279+BK283+BK289+BK349+BK407+BK432+BK450</f>
        <v>0</v>
      </c>
    </row>
    <row r="85" s="10" customFormat="1" ht="22.8" customHeight="1">
      <c r="B85" s="181"/>
      <c r="C85" s="182"/>
      <c r="D85" s="183" t="s">
        <v>72</v>
      </c>
      <c r="E85" s="195" t="s">
        <v>78</v>
      </c>
      <c r="F85" s="195" t="s">
        <v>112</v>
      </c>
      <c r="G85" s="182"/>
      <c r="H85" s="182"/>
      <c r="I85" s="185"/>
      <c r="J85" s="196">
        <f>BK85</f>
        <v>0</v>
      </c>
      <c r="K85" s="182"/>
      <c r="L85" s="187"/>
      <c r="M85" s="188"/>
      <c r="N85" s="189"/>
      <c r="O85" s="189"/>
      <c r="P85" s="190">
        <f>SUM(P86:P275)</f>
        <v>0</v>
      </c>
      <c r="Q85" s="189"/>
      <c r="R85" s="190">
        <f>SUM(R86:R275)</f>
        <v>6.7285849600000009</v>
      </c>
      <c r="S85" s="189"/>
      <c r="T85" s="191">
        <f>SUM(T86:T275)</f>
        <v>218.07349999999997</v>
      </c>
      <c r="AR85" s="192" t="s">
        <v>78</v>
      </c>
      <c r="AT85" s="193" t="s">
        <v>72</v>
      </c>
      <c r="AU85" s="193" t="s">
        <v>78</v>
      </c>
      <c r="AY85" s="192" t="s">
        <v>111</v>
      </c>
      <c r="BK85" s="194">
        <f>SUM(BK86:BK275)</f>
        <v>0</v>
      </c>
    </row>
    <row r="86" s="1" customFormat="1" ht="33.75" customHeight="1">
      <c r="B86" s="38"/>
      <c r="C86" s="197" t="s">
        <v>78</v>
      </c>
      <c r="D86" s="197" t="s">
        <v>113</v>
      </c>
      <c r="E86" s="198" t="s">
        <v>114</v>
      </c>
      <c r="F86" s="199" t="s">
        <v>115</v>
      </c>
      <c r="G86" s="200" t="s">
        <v>116</v>
      </c>
      <c r="H86" s="201">
        <v>91</v>
      </c>
      <c r="I86" s="202"/>
      <c r="J86" s="203">
        <f>ROUND(I86*H86,2)</f>
        <v>0</v>
      </c>
      <c r="K86" s="199" t="s">
        <v>117</v>
      </c>
      <c r="L86" s="43"/>
      <c r="M86" s="204" t="s">
        <v>21</v>
      </c>
      <c r="N86" s="205" t="s">
        <v>44</v>
      </c>
      <c r="O86" s="79"/>
      <c r="P86" s="206">
        <f>O86*H86</f>
        <v>0</v>
      </c>
      <c r="Q86" s="206">
        <v>0</v>
      </c>
      <c r="R86" s="206">
        <f>Q86*H86</f>
        <v>0</v>
      </c>
      <c r="S86" s="206">
        <v>0.29499999999999998</v>
      </c>
      <c r="T86" s="207">
        <f>S86*H86</f>
        <v>26.844999999999999</v>
      </c>
      <c r="AR86" s="17" t="s">
        <v>118</v>
      </c>
      <c r="AT86" s="17" t="s">
        <v>113</v>
      </c>
      <c r="AU86" s="17" t="s">
        <v>80</v>
      </c>
      <c r="AY86" s="17" t="s">
        <v>111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78</v>
      </c>
      <c r="BK86" s="208">
        <f>ROUND(I86*H86,2)</f>
        <v>0</v>
      </c>
      <c r="BL86" s="17" t="s">
        <v>118</v>
      </c>
      <c r="BM86" s="17" t="s">
        <v>119</v>
      </c>
    </row>
    <row r="87" s="1" customFormat="1">
      <c r="B87" s="38"/>
      <c r="C87" s="39"/>
      <c r="D87" s="209" t="s">
        <v>120</v>
      </c>
      <c r="E87" s="39"/>
      <c r="F87" s="210" t="s">
        <v>121</v>
      </c>
      <c r="G87" s="39"/>
      <c r="H87" s="39"/>
      <c r="I87" s="124"/>
      <c r="J87" s="39"/>
      <c r="K87" s="39"/>
      <c r="L87" s="43"/>
      <c r="M87" s="211"/>
      <c r="N87" s="79"/>
      <c r="O87" s="79"/>
      <c r="P87" s="79"/>
      <c r="Q87" s="79"/>
      <c r="R87" s="79"/>
      <c r="S87" s="79"/>
      <c r="T87" s="80"/>
      <c r="AT87" s="17" t="s">
        <v>120</v>
      </c>
      <c r="AU87" s="17" t="s">
        <v>80</v>
      </c>
    </row>
    <row r="88" s="1" customFormat="1">
      <c r="B88" s="38"/>
      <c r="C88" s="39"/>
      <c r="D88" s="209" t="s">
        <v>122</v>
      </c>
      <c r="E88" s="39"/>
      <c r="F88" s="210" t="s">
        <v>123</v>
      </c>
      <c r="G88" s="39"/>
      <c r="H88" s="39"/>
      <c r="I88" s="124"/>
      <c r="J88" s="39"/>
      <c r="K88" s="39"/>
      <c r="L88" s="43"/>
      <c r="M88" s="211"/>
      <c r="N88" s="79"/>
      <c r="O88" s="79"/>
      <c r="P88" s="79"/>
      <c r="Q88" s="79"/>
      <c r="R88" s="79"/>
      <c r="S88" s="79"/>
      <c r="T88" s="80"/>
      <c r="AT88" s="17" t="s">
        <v>122</v>
      </c>
      <c r="AU88" s="17" t="s">
        <v>80</v>
      </c>
    </row>
    <row r="89" s="11" customFormat="1">
      <c r="B89" s="212"/>
      <c r="C89" s="213"/>
      <c r="D89" s="209" t="s">
        <v>124</v>
      </c>
      <c r="E89" s="214" t="s">
        <v>21</v>
      </c>
      <c r="F89" s="215" t="s">
        <v>125</v>
      </c>
      <c r="G89" s="213"/>
      <c r="H89" s="216">
        <v>91</v>
      </c>
      <c r="I89" s="217"/>
      <c r="J89" s="213"/>
      <c r="K89" s="213"/>
      <c r="L89" s="218"/>
      <c r="M89" s="219"/>
      <c r="N89" s="220"/>
      <c r="O89" s="220"/>
      <c r="P89" s="220"/>
      <c r="Q89" s="220"/>
      <c r="R89" s="220"/>
      <c r="S89" s="220"/>
      <c r="T89" s="221"/>
      <c r="AT89" s="222" t="s">
        <v>124</v>
      </c>
      <c r="AU89" s="222" t="s">
        <v>80</v>
      </c>
      <c r="AV89" s="11" t="s">
        <v>80</v>
      </c>
      <c r="AW89" s="11" t="s">
        <v>34</v>
      </c>
      <c r="AX89" s="11" t="s">
        <v>73</v>
      </c>
      <c r="AY89" s="222" t="s">
        <v>111</v>
      </c>
    </row>
    <row r="90" s="12" customFormat="1">
      <c r="B90" s="223"/>
      <c r="C90" s="224"/>
      <c r="D90" s="209" t="s">
        <v>124</v>
      </c>
      <c r="E90" s="225" t="s">
        <v>21</v>
      </c>
      <c r="F90" s="226" t="s">
        <v>126</v>
      </c>
      <c r="G90" s="224"/>
      <c r="H90" s="227">
        <v>91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AT90" s="233" t="s">
        <v>124</v>
      </c>
      <c r="AU90" s="233" t="s">
        <v>80</v>
      </c>
      <c r="AV90" s="12" t="s">
        <v>118</v>
      </c>
      <c r="AW90" s="12" t="s">
        <v>34</v>
      </c>
      <c r="AX90" s="12" t="s">
        <v>78</v>
      </c>
      <c r="AY90" s="233" t="s">
        <v>111</v>
      </c>
    </row>
    <row r="91" s="1" customFormat="1" ht="22.5" customHeight="1">
      <c r="B91" s="38"/>
      <c r="C91" s="197" t="s">
        <v>80</v>
      </c>
      <c r="D91" s="197" t="s">
        <v>113</v>
      </c>
      <c r="E91" s="198" t="s">
        <v>127</v>
      </c>
      <c r="F91" s="199" t="s">
        <v>128</v>
      </c>
      <c r="G91" s="200" t="s">
        <v>116</v>
      </c>
      <c r="H91" s="201">
        <v>91</v>
      </c>
      <c r="I91" s="202"/>
      <c r="J91" s="203">
        <f>ROUND(I91*H91,2)</f>
        <v>0</v>
      </c>
      <c r="K91" s="199" t="s">
        <v>117</v>
      </c>
      <c r="L91" s="43"/>
      <c r="M91" s="204" t="s">
        <v>21</v>
      </c>
      <c r="N91" s="205" t="s">
        <v>44</v>
      </c>
      <c r="O91" s="79"/>
      <c r="P91" s="206">
        <f>O91*H91</f>
        <v>0</v>
      </c>
      <c r="Q91" s="206">
        <v>0</v>
      </c>
      <c r="R91" s="206">
        <f>Q91*H91</f>
        <v>0</v>
      </c>
      <c r="S91" s="206">
        <v>0.57999999999999996</v>
      </c>
      <c r="T91" s="207">
        <f>S91*H91</f>
        <v>52.779999999999994</v>
      </c>
      <c r="AR91" s="17" t="s">
        <v>118</v>
      </c>
      <c r="AT91" s="17" t="s">
        <v>113</v>
      </c>
      <c r="AU91" s="17" t="s">
        <v>80</v>
      </c>
      <c r="AY91" s="17" t="s">
        <v>111</v>
      </c>
      <c r="BE91" s="208">
        <f>IF(N91="základní",J91,0)</f>
        <v>0</v>
      </c>
      <c r="BF91" s="208">
        <f>IF(N91="snížená",J91,0)</f>
        <v>0</v>
      </c>
      <c r="BG91" s="208">
        <f>IF(N91="zákl. přenesená",J91,0)</f>
        <v>0</v>
      </c>
      <c r="BH91" s="208">
        <f>IF(N91="sníž. přenesená",J91,0)</f>
        <v>0</v>
      </c>
      <c r="BI91" s="208">
        <f>IF(N91="nulová",J91,0)</f>
        <v>0</v>
      </c>
      <c r="BJ91" s="17" t="s">
        <v>78</v>
      </c>
      <c r="BK91" s="208">
        <f>ROUND(I91*H91,2)</f>
        <v>0</v>
      </c>
      <c r="BL91" s="17" t="s">
        <v>118</v>
      </c>
      <c r="BM91" s="17" t="s">
        <v>129</v>
      </c>
    </row>
    <row r="92" s="1" customFormat="1">
      <c r="B92" s="38"/>
      <c r="C92" s="39"/>
      <c r="D92" s="209" t="s">
        <v>120</v>
      </c>
      <c r="E92" s="39"/>
      <c r="F92" s="210" t="s">
        <v>130</v>
      </c>
      <c r="G92" s="39"/>
      <c r="H92" s="39"/>
      <c r="I92" s="124"/>
      <c r="J92" s="39"/>
      <c r="K92" s="39"/>
      <c r="L92" s="43"/>
      <c r="M92" s="211"/>
      <c r="N92" s="79"/>
      <c r="O92" s="79"/>
      <c r="P92" s="79"/>
      <c r="Q92" s="79"/>
      <c r="R92" s="79"/>
      <c r="S92" s="79"/>
      <c r="T92" s="80"/>
      <c r="AT92" s="17" t="s">
        <v>120</v>
      </c>
      <c r="AU92" s="17" t="s">
        <v>80</v>
      </c>
    </row>
    <row r="93" s="1" customFormat="1" ht="22.5" customHeight="1">
      <c r="B93" s="38"/>
      <c r="C93" s="197" t="s">
        <v>131</v>
      </c>
      <c r="D93" s="197" t="s">
        <v>113</v>
      </c>
      <c r="E93" s="198" t="s">
        <v>132</v>
      </c>
      <c r="F93" s="199" t="s">
        <v>133</v>
      </c>
      <c r="G93" s="200" t="s">
        <v>116</v>
      </c>
      <c r="H93" s="201">
        <v>50.899999999999999</v>
      </c>
      <c r="I93" s="202"/>
      <c r="J93" s="203">
        <f>ROUND(I93*H93,2)</f>
        <v>0</v>
      </c>
      <c r="K93" s="199" t="s">
        <v>117</v>
      </c>
      <c r="L93" s="43"/>
      <c r="M93" s="204" t="s">
        <v>21</v>
      </c>
      <c r="N93" s="205" t="s">
        <v>44</v>
      </c>
      <c r="O93" s="79"/>
      <c r="P93" s="206">
        <f>O93*H93</f>
        <v>0</v>
      </c>
      <c r="Q93" s="206">
        <v>0</v>
      </c>
      <c r="R93" s="206">
        <f>Q93*H93</f>
        <v>0</v>
      </c>
      <c r="S93" s="206">
        <v>0.32500000000000001</v>
      </c>
      <c r="T93" s="207">
        <f>S93*H93</f>
        <v>16.5425</v>
      </c>
      <c r="AR93" s="17" t="s">
        <v>118</v>
      </c>
      <c r="AT93" s="17" t="s">
        <v>113</v>
      </c>
      <c r="AU93" s="17" t="s">
        <v>80</v>
      </c>
      <c r="AY93" s="17" t="s">
        <v>111</v>
      </c>
      <c r="BE93" s="208">
        <f>IF(N93="základní",J93,0)</f>
        <v>0</v>
      </c>
      <c r="BF93" s="208">
        <f>IF(N93="snížená",J93,0)</f>
        <v>0</v>
      </c>
      <c r="BG93" s="208">
        <f>IF(N93="zákl. přenesená",J93,0)</f>
        <v>0</v>
      </c>
      <c r="BH93" s="208">
        <f>IF(N93="sníž. přenesená",J93,0)</f>
        <v>0</v>
      </c>
      <c r="BI93" s="208">
        <f>IF(N93="nulová",J93,0)</f>
        <v>0</v>
      </c>
      <c r="BJ93" s="17" t="s">
        <v>78</v>
      </c>
      <c r="BK93" s="208">
        <f>ROUND(I93*H93,2)</f>
        <v>0</v>
      </c>
      <c r="BL93" s="17" t="s">
        <v>118</v>
      </c>
      <c r="BM93" s="17" t="s">
        <v>134</v>
      </c>
    </row>
    <row r="94" s="1" customFormat="1">
      <c r="B94" s="38"/>
      <c r="C94" s="39"/>
      <c r="D94" s="209" t="s">
        <v>120</v>
      </c>
      <c r="E94" s="39"/>
      <c r="F94" s="210" t="s">
        <v>135</v>
      </c>
      <c r="G94" s="39"/>
      <c r="H94" s="39"/>
      <c r="I94" s="124"/>
      <c r="J94" s="39"/>
      <c r="K94" s="39"/>
      <c r="L94" s="43"/>
      <c r="M94" s="211"/>
      <c r="N94" s="79"/>
      <c r="O94" s="79"/>
      <c r="P94" s="79"/>
      <c r="Q94" s="79"/>
      <c r="R94" s="79"/>
      <c r="S94" s="79"/>
      <c r="T94" s="80"/>
      <c r="AT94" s="17" t="s">
        <v>120</v>
      </c>
      <c r="AU94" s="17" t="s">
        <v>80</v>
      </c>
    </row>
    <row r="95" s="11" customFormat="1">
      <c r="B95" s="212"/>
      <c r="C95" s="213"/>
      <c r="D95" s="209" t="s">
        <v>124</v>
      </c>
      <c r="E95" s="214" t="s">
        <v>21</v>
      </c>
      <c r="F95" s="215" t="s">
        <v>136</v>
      </c>
      <c r="G95" s="213"/>
      <c r="H95" s="216">
        <v>50.899999999999999</v>
      </c>
      <c r="I95" s="217"/>
      <c r="J95" s="213"/>
      <c r="K95" s="213"/>
      <c r="L95" s="218"/>
      <c r="M95" s="219"/>
      <c r="N95" s="220"/>
      <c r="O95" s="220"/>
      <c r="P95" s="220"/>
      <c r="Q95" s="220"/>
      <c r="R95" s="220"/>
      <c r="S95" s="220"/>
      <c r="T95" s="221"/>
      <c r="AT95" s="222" t="s">
        <v>124</v>
      </c>
      <c r="AU95" s="222" t="s">
        <v>80</v>
      </c>
      <c r="AV95" s="11" t="s">
        <v>80</v>
      </c>
      <c r="AW95" s="11" t="s">
        <v>34</v>
      </c>
      <c r="AX95" s="11" t="s">
        <v>73</v>
      </c>
      <c r="AY95" s="222" t="s">
        <v>111</v>
      </c>
    </row>
    <row r="96" s="13" customFormat="1">
      <c r="B96" s="234"/>
      <c r="C96" s="235"/>
      <c r="D96" s="209" t="s">
        <v>124</v>
      </c>
      <c r="E96" s="236" t="s">
        <v>21</v>
      </c>
      <c r="F96" s="237" t="s">
        <v>137</v>
      </c>
      <c r="G96" s="235"/>
      <c r="H96" s="238">
        <v>50.899999999999999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124</v>
      </c>
      <c r="AU96" s="244" t="s">
        <v>80</v>
      </c>
      <c r="AV96" s="13" t="s">
        <v>131</v>
      </c>
      <c r="AW96" s="13" t="s">
        <v>34</v>
      </c>
      <c r="AX96" s="13" t="s">
        <v>73</v>
      </c>
      <c r="AY96" s="244" t="s">
        <v>111</v>
      </c>
    </row>
    <row r="97" s="12" customFormat="1">
      <c r="B97" s="223"/>
      <c r="C97" s="224"/>
      <c r="D97" s="209" t="s">
        <v>124</v>
      </c>
      <c r="E97" s="225" t="s">
        <v>21</v>
      </c>
      <c r="F97" s="226" t="s">
        <v>126</v>
      </c>
      <c r="G97" s="224"/>
      <c r="H97" s="227">
        <v>50.899999999999999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AT97" s="233" t="s">
        <v>124</v>
      </c>
      <c r="AU97" s="233" t="s">
        <v>80</v>
      </c>
      <c r="AV97" s="12" t="s">
        <v>118</v>
      </c>
      <c r="AW97" s="12" t="s">
        <v>34</v>
      </c>
      <c r="AX97" s="12" t="s">
        <v>78</v>
      </c>
      <c r="AY97" s="233" t="s">
        <v>111</v>
      </c>
    </row>
    <row r="98" s="1" customFormat="1" ht="22.5" customHeight="1">
      <c r="B98" s="38"/>
      <c r="C98" s="197" t="s">
        <v>118</v>
      </c>
      <c r="D98" s="197" t="s">
        <v>113</v>
      </c>
      <c r="E98" s="198" t="s">
        <v>138</v>
      </c>
      <c r="F98" s="199" t="s">
        <v>139</v>
      </c>
      <c r="G98" s="200" t="s">
        <v>116</v>
      </c>
      <c r="H98" s="201">
        <v>69.400000000000006</v>
      </c>
      <c r="I98" s="202"/>
      <c r="J98" s="203">
        <f>ROUND(I98*H98,2)</f>
        <v>0</v>
      </c>
      <c r="K98" s="199" t="s">
        <v>117</v>
      </c>
      <c r="L98" s="43"/>
      <c r="M98" s="204" t="s">
        <v>21</v>
      </c>
      <c r="N98" s="205" t="s">
        <v>44</v>
      </c>
      <c r="O98" s="79"/>
      <c r="P98" s="206">
        <f>O98*H98</f>
        <v>0</v>
      </c>
      <c r="Q98" s="206">
        <v>0</v>
      </c>
      <c r="R98" s="206">
        <f>Q98*H98</f>
        <v>0</v>
      </c>
      <c r="S98" s="206">
        <v>0.22</v>
      </c>
      <c r="T98" s="207">
        <f>S98*H98</f>
        <v>15.268000000000001</v>
      </c>
      <c r="AR98" s="17" t="s">
        <v>118</v>
      </c>
      <c r="AT98" s="17" t="s">
        <v>113</v>
      </c>
      <c r="AU98" s="17" t="s">
        <v>80</v>
      </c>
      <c r="AY98" s="17" t="s">
        <v>111</v>
      </c>
      <c r="BE98" s="208">
        <f>IF(N98="základní",J98,0)</f>
        <v>0</v>
      </c>
      <c r="BF98" s="208">
        <f>IF(N98="snížená",J98,0)</f>
        <v>0</v>
      </c>
      <c r="BG98" s="208">
        <f>IF(N98="zákl. přenesená",J98,0)</f>
        <v>0</v>
      </c>
      <c r="BH98" s="208">
        <f>IF(N98="sníž. přenesená",J98,0)</f>
        <v>0</v>
      </c>
      <c r="BI98" s="208">
        <f>IF(N98="nulová",J98,0)</f>
        <v>0</v>
      </c>
      <c r="BJ98" s="17" t="s">
        <v>78</v>
      </c>
      <c r="BK98" s="208">
        <f>ROUND(I98*H98,2)</f>
        <v>0</v>
      </c>
      <c r="BL98" s="17" t="s">
        <v>118</v>
      </c>
      <c r="BM98" s="17" t="s">
        <v>140</v>
      </c>
    </row>
    <row r="99" s="1" customFormat="1">
      <c r="B99" s="38"/>
      <c r="C99" s="39"/>
      <c r="D99" s="209" t="s">
        <v>120</v>
      </c>
      <c r="E99" s="39"/>
      <c r="F99" s="210" t="s">
        <v>135</v>
      </c>
      <c r="G99" s="39"/>
      <c r="H99" s="39"/>
      <c r="I99" s="124"/>
      <c r="J99" s="39"/>
      <c r="K99" s="39"/>
      <c r="L99" s="43"/>
      <c r="M99" s="211"/>
      <c r="N99" s="79"/>
      <c r="O99" s="79"/>
      <c r="P99" s="79"/>
      <c r="Q99" s="79"/>
      <c r="R99" s="79"/>
      <c r="S99" s="79"/>
      <c r="T99" s="80"/>
      <c r="AT99" s="17" t="s">
        <v>120</v>
      </c>
      <c r="AU99" s="17" t="s">
        <v>80</v>
      </c>
    </row>
    <row r="100" s="11" customFormat="1">
      <c r="B100" s="212"/>
      <c r="C100" s="213"/>
      <c r="D100" s="209" t="s">
        <v>124</v>
      </c>
      <c r="E100" s="214" t="s">
        <v>21</v>
      </c>
      <c r="F100" s="215" t="s">
        <v>141</v>
      </c>
      <c r="G100" s="213"/>
      <c r="H100" s="216">
        <v>50.899999999999999</v>
      </c>
      <c r="I100" s="217"/>
      <c r="J100" s="213"/>
      <c r="K100" s="213"/>
      <c r="L100" s="218"/>
      <c r="M100" s="219"/>
      <c r="N100" s="220"/>
      <c r="O100" s="220"/>
      <c r="P100" s="220"/>
      <c r="Q100" s="220"/>
      <c r="R100" s="220"/>
      <c r="S100" s="220"/>
      <c r="T100" s="221"/>
      <c r="AT100" s="222" t="s">
        <v>124</v>
      </c>
      <c r="AU100" s="222" t="s">
        <v>80</v>
      </c>
      <c r="AV100" s="11" t="s">
        <v>80</v>
      </c>
      <c r="AW100" s="11" t="s">
        <v>34</v>
      </c>
      <c r="AX100" s="11" t="s">
        <v>73</v>
      </c>
      <c r="AY100" s="222" t="s">
        <v>111</v>
      </c>
    </row>
    <row r="101" s="13" customFormat="1">
      <c r="B101" s="234"/>
      <c r="C101" s="235"/>
      <c r="D101" s="209" t="s">
        <v>124</v>
      </c>
      <c r="E101" s="236" t="s">
        <v>21</v>
      </c>
      <c r="F101" s="237" t="s">
        <v>142</v>
      </c>
      <c r="G101" s="235"/>
      <c r="H101" s="238">
        <v>50.899999999999999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124</v>
      </c>
      <c r="AU101" s="244" t="s">
        <v>80</v>
      </c>
      <c r="AV101" s="13" t="s">
        <v>131</v>
      </c>
      <c r="AW101" s="13" t="s">
        <v>34</v>
      </c>
      <c r="AX101" s="13" t="s">
        <v>73</v>
      </c>
      <c r="AY101" s="244" t="s">
        <v>111</v>
      </c>
    </row>
    <row r="102" s="11" customFormat="1">
      <c r="B102" s="212"/>
      <c r="C102" s="213"/>
      <c r="D102" s="209" t="s">
        <v>124</v>
      </c>
      <c r="E102" s="214" t="s">
        <v>21</v>
      </c>
      <c r="F102" s="215" t="s">
        <v>143</v>
      </c>
      <c r="G102" s="213"/>
      <c r="H102" s="216">
        <v>18.5</v>
      </c>
      <c r="I102" s="217"/>
      <c r="J102" s="213"/>
      <c r="K102" s="213"/>
      <c r="L102" s="218"/>
      <c r="M102" s="219"/>
      <c r="N102" s="220"/>
      <c r="O102" s="220"/>
      <c r="P102" s="220"/>
      <c r="Q102" s="220"/>
      <c r="R102" s="220"/>
      <c r="S102" s="220"/>
      <c r="T102" s="221"/>
      <c r="AT102" s="222" t="s">
        <v>124</v>
      </c>
      <c r="AU102" s="222" t="s">
        <v>80</v>
      </c>
      <c r="AV102" s="11" t="s">
        <v>80</v>
      </c>
      <c r="AW102" s="11" t="s">
        <v>34</v>
      </c>
      <c r="AX102" s="11" t="s">
        <v>73</v>
      </c>
      <c r="AY102" s="222" t="s">
        <v>111</v>
      </c>
    </row>
    <row r="103" s="13" customFormat="1">
      <c r="B103" s="234"/>
      <c r="C103" s="235"/>
      <c r="D103" s="209" t="s">
        <v>124</v>
      </c>
      <c r="E103" s="236" t="s">
        <v>21</v>
      </c>
      <c r="F103" s="237" t="s">
        <v>144</v>
      </c>
      <c r="G103" s="235"/>
      <c r="H103" s="238">
        <v>18.5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124</v>
      </c>
      <c r="AU103" s="244" t="s">
        <v>80</v>
      </c>
      <c r="AV103" s="13" t="s">
        <v>131</v>
      </c>
      <c r="AW103" s="13" t="s">
        <v>34</v>
      </c>
      <c r="AX103" s="13" t="s">
        <v>73</v>
      </c>
      <c r="AY103" s="244" t="s">
        <v>111</v>
      </c>
    </row>
    <row r="104" s="12" customFormat="1">
      <c r="B104" s="223"/>
      <c r="C104" s="224"/>
      <c r="D104" s="209" t="s">
        <v>124</v>
      </c>
      <c r="E104" s="225" t="s">
        <v>21</v>
      </c>
      <c r="F104" s="226" t="s">
        <v>126</v>
      </c>
      <c r="G104" s="224"/>
      <c r="H104" s="227">
        <v>69.400000000000006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AT104" s="233" t="s">
        <v>124</v>
      </c>
      <c r="AU104" s="233" t="s">
        <v>80</v>
      </c>
      <c r="AV104" s="12" t="s">
        <v>118</v>
      </c>
      <c r="AW104" s="12" t="s">
        <v>34</v>
      </c>
      <c r="AX104" s="12" t="s">
        <v>78</v>
      </c>
      <c r="AY104" s="233" t="s">
        <v>111</v>
      </c>
    </row>
    <row r="105" s="1" customFormat="1" ht="22.5" customHeight="1">
      <c r="B105" s="38"/>
      <c r="C105" s="197" t="s">
        <v>145</v>
      </c>
      <c r="D105" s="197" t="s">
        <v>113</v>
      </c>
      <c r="E105" s="198" t="s">
        <v>146</v>
      </c>
      <c r="F105" s="199" t="s">
        <v>147</v>
      </c>
      <c r="G105" s="200" t="s">
        <v>116</v>
      </c>
      <c r="H105" s="201">
        <v>319.19999999999999</v>
      </c>
      <c r="I105" s="202"/>
      <c r="J105" s="203">
        <f>ROUND(I105*H105,2)</f>
        <v>0</v>
      </c>
      <c r="K105" s="199" t="s">
        <v>117</v>
      </c>
      <c r="L105" s="43"/>
      <c r="M105" s="204" t="s">
        <v>21</v>
      </c>
      <c r="N105" s="205" t="s">
        <v>44</v>
      </c>
      <c r="O105" s="79"/>
      <c r="P105" s="206">
        <f>O105*H105</f>
        <v>0</v>
      </c>
      <c r="Q105" s="206">
        <v>0</v>
      </c>
      <c r="R105" s="206">
        <f>Q105*H105</f>
        <v>0</v>
      </c>
      <c r="S105" s="206">
        <v>0.28999999999999998</v>
      </c>
      <c r="T105" s="207">
        <f>S105*H105</f>
        <v>92.567999999999984</v>
      </c>
      <c r="AR105" s="17" t="s">
        <v>118</v>
      </c>
      <c r="AT105" s="17" t="s">
        <v>113</v>
      </c>
      <c r="AU105" s="17" t="s">
        <v>80</v>
      </c>
      <c r="AY105" s="17" t="s">
        <v>111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78</v>
      </c>
      <c r="BK105" s="208">
        <f>ROUND(I105*H105,2)</f>
        <v>0</v>
      </c>
      <c r="BL105" s="17" t="s">
        <v>118</v>
      </c>
      <c r="BM105" s="17" t="s">
        <v>148</v>
      </c>
    </row>
    <row r="106" s="1" customFormat="1">
      <c r="B106" s="38"/>
      <c r="C106" s="39"/>
      <c r="D106" s="209" t="s">
        <v>120</v>
      </c>
      <c r="E106" s="39"/>
      <c r="F106" s="210" t="s">
        <v>135</v>
      </c>
      <c r="G106" s="39"/>
      <c r="H106" s="39"/>
      <c r="I106" s="124"/>
      <c r="J106" s="39"/>
      <c r="K106" s="39"/>
      <c r="L106" s="43"/>
      <c r="M106" s="211"/>
      <c r="N106" s="79"/>
      <c r="O106" s="79"/>
      <c r="P106" s="79"/>
      <c r="Q106" s="79"/>
      <c r="R106" s="79"/>
      <c r="S106" s="79"/>
      <c r="T106" s="80"/>
      <c r="AT106" s="17" t="s">
        <v>120</v>
      </c>
      <c r="AU106" s="17" t="s">
        <v>80</v>
      </c>
    </row>
    <row r="107" s="11" customFormat="1">
      <c r="B107" s="212"/>
      <c r="C107" s="213"/>
      <c r="D107" s="209" t="s">
        <v>124</v>
      </c>
      <c r="E107" s="214" t="s">
        <v>21</v>
      </c>
      <c r="F107" s="215" t="s">
        <v>149</v>
      </c>
      <c r="G107" s="213"/>
      <c r="H107" s="216">
        <v>319.19999999999999</v>
      </c>
      <c r="I107" s="217"/>
      <c r="J107" s="213"/>
      <c r="K107" s="213"/>
      <c r="L107" s="218"/>
      <c r="M107" s="219"/>
      <c r="N107" s="220"/>
      <c r="O107" s="220"/>
      <c r="P107" s="220"/>
      <c r="Q107" s="220"/>
      <c r="R107" s="220"/>
      <c r="S107" s="220"/>
      <c r="T107" s="221"/>
      <c r="AT107" s="222" t="s">
        <v>124</v>
      </c>
      <c r="AU107" s="222" t="s">
        <v>80</v>
      </c>
      <c r="AV107" s="11" t="s">
        <v>80</v>
      </c>
      <c r="AW107" s="11" t="s">
        <v>34</v>
      </c>
      <c r="AX107" s="11" t="s">
        <v>73</v>
      </c>
      <c r="AY107" s="222" t="s">
        <v>111</v>
      </c>
    </row>
    <row r="108" s="12" customFormat="1">
      <c r="B108" s="223"/>
      <c r="C108" s="224"/>
      <c r="D108" s="209" t="s">
        <v>124</v>
      </c>
      <c r="E108" s="225" t="s">
        <v>21</v>
      </c>
      <c r="F108" s="226" t="s">
        <v>150</v>
      </c>
      <c r="G108" s="224"/>
      <c r="H108" s="227">
        <v>319.19999999999999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AT108" s="233" t="s">
        <v>124</v>
      </c>
      <c r="AU108" s="233" t="s">
        <v>80</v>
      </c>
      <c r="AV108" s="12" t="s">
        <v>118</v>
      </c>
      <c r="AW108" s="12" t="s">
        <v>34</v>
      </c>
      <c r="AX108" s="12" t="s">
        <v>78</v>
      </c>
      <c r="AY108" s="233" t="s">
        <v>111</v>
      </c>
    </row>
    <row r="109" s="1" customFormat="1" ht="22.5" customHeight="1">
      <c r="B109" s="38"/>
      <c r="C109" s="197" t="s">
        <v>151</v>
      </c>
      <c r="D109" s="197" t="s">
        <v>113</v>
      </c>
      <c r="E109" s="198" t="s">
        <v>152</v>
      </c>
      <c r="F109" s="199" t="s">
        <v>153</v>
      </c>
      <c r="G109" s="200" t="s">
        <v>116</v>
      </c>
      <c r="H109" s="201">
        <v>18.5</v>
      </c>
      <c r="I109" s="202"/>
      <c r="J109" s="203">
        <f>ROUND(I109*H109,2)</f>
        <v>0</v>
      </c>
      <c r="K109" s="199" t="s">
        <v>117</v>
      </c>
      <c r="L109" s="43"/>
      <c r="M109" s="204" t="s">
        <v>21</v>
      </c>
      <c r="N109" s="205" t="s">
        <v>44</v>
      </c>
      <c r="O109" s="79"/>
      <c r="P109" s="206">
        <f>O109*H109</f>
        <v>0</v>
      </c>
      <c r="Q109" s="206">
        <v>0</v>
      </c>
      <c r="R109" s="206">
        <f>Q109*H109</f>
        <v>0</v>
      </c>
      <c r="S109" s="206">
        <v>0.316</v>
      </c>
      <c r="T109" s="207">
        <f>S109*H109</f>
        <v>5.8460000000000001</v>
      </c>
      <c r="AR109" s="17" t="s">
        <v>118</v>
      </c>
      <c r="AT109" s="17" t="s">
        <v>113</v>
      </c>
      <c r="AU109" s="17" t="s">
        <v>80</v>
      </c>
      <c r="AY109" s="17" t="s">
        <v>111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78</v>
      </c>
      <c r="BK109" s="208">
        <f>ROUND(I109*H109,2)</f>
        <v>0</v>
      </c>
      <c r="BL109" s="17" t="s">
        <v>118</v>
      </c>
      <c r="BM109" s="17" t="s">
        <v>154</v>
      </c>
    </row>
    <row r="110" s="1" customFormat="1">
      <c r="B110" s="38"/>
      <c r="C110" s="39"/>
      <c r="D110" s="209" t="s">
        <v>120</v>
      </c>
      <c r="E110" s="39"/>
      <c r="F110" s="210" t="s">
        <v>135</v>
      </c>
      <c r="G110" s="39"/>
      <c r="H110" s="39"/>
      <c r="I110" s="124"/>
      <c r="J110" s="39"/>
      <c r="K110" s="39"/>
      <c r="L110" s="43"/>
      <c r="M110" s="211"/>
      <c r="N110" s="79"/>
      <c r="O110" s="79"/>
      <c r="P110" s="79"/>
      <c r="Q110" s="79"/>
      <c r="R110" s="79"/>
      <c r="S110" s="79"/>
      <c r="T110" s="80"/>
      <c r="AT110" s="17" t="s">
        <v>120</v>
      </c>
      <c r="AU110" s="17" t="s">
        <v>80</v>
      </c>
    </row>
    <row r="111" s="11" customFormat="1">
      <c r="B111" s="212"/>
      <c r="C111" s="213"/>
      <c r="D111" s="209" t="s">
        <v>124</v>
      </c>
      <c r="E111" s="214" t="s">
        <v>21</v>
      </c>
      <c r="F111" s="215" t="s">
        <v>143</v>
      </c>
      <c r="G111" s="213"/>
      <c r="H111" s="216">
        <v>18.5</v>
      </c>
      <c r="I111" s="217"/>
      <c r="J111" s="213"/>
      <c r="K111" s="213"/>
      <c r="L111" s="218"/>
      <c r="M111" s="219"/>
      <c r="N111" s="220"/>
      <c r="O111" s="220"/>
      <c r="P111" s="220"/>
      <c r="Q111" s="220"/>
      <c r="R111" s="220"/>
      <c r="S111" s="220"/>
      <c r="T111" s="221"/>
      <c r="AT111" s="222" t="s">
        <v>124</v>
      </c>
      <c r="AU111" s="222" t="s">
        <v>80</v>
      </c>
      <c r="AV111" s="11" t="s">
        <v>80</v>
      </c>
      <c r="AW111" s="11" t="s">
        <v>34</v>
      </c>
      <c r="AX111" s="11" t="s">
        <v>73</v>
      </c>
      <c r="AY111" s="222" t="s">
        <v>111</v>
      </c>
    </row>
    <row r="112" s="13" customFormat="1">
      <c r="B112" s="234"/>
      <c r="C112" s="235"/>
      <c r="D112" s="209" t="s">
        <v>124</v>
      </c>
      <c r="E112" s="236" t="s">
        <v>21</v>
      </c>
      <c r="F112" s="237" t="s">
        <v>144</v>
      </c>
      <c r="G112" s="235"/>
      <c r="H112" s="238">
        <v>18.5</v>
      </c>
      <c r="I112" s="239"/>
      <c r="J112" s="235"/>
      <c r="K112" s="235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124</v>
      </c>
      <c r="AU112" s="244" t="s">
        <v>80</v>
      </c>
      <c r="AV112" s="13" t="s">
        <v>131</v>
      </c>
      <c r="AW112" s="13" t="s">
        <v>34</v>
      </c>
      <c r="AX112" s="13" t="s">
        <v>73</v>
      </c>
      <c r="AY112" s="244" t="s">
        <v>111</v>
      </c>
    </row>
    <row r="113" s="12" customFormat="1">
      <c r="B113" s="223"/>
      <c r="C113" s="224"/>
      <c r="D113" s="209" t="s">
        <v>124</v>
      </c>
      <c r="E113" s="225" t="s">
        <v>21</v>
      </c>
      <c r="F113" s="226" t="s">
        <v>126</v>
      </c>
      <c r="G113" s="224"/>
      <c r="H113" s="227">
        <v>18.5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AT113" s="233" t="s">
        <v>124</v>
      </c>
      <c r="AU113" s="233" t="s">
        <v>80</v>
      </c>
      <c r="AV113" s="12" t="s">
        <v>118</v>
      </c>
      <c r="AW113" s="12" t="s">
        <v>34</v>
      </c>
      <c r="AX113" s="12" t="s">
        <v>78</v>
      </c>
      <c r="AY113" s="233" t="s">
        <v>111</v>
      </c>
    </row>
    <row r="114" s="1" customFormat="1" ht="22.5" customHeight="1">
      <c r="B114" s="38"/>
      <c r="C114" s="197" t="s">
        <v>155</v>
      </c>
      <c r="D114" s="197" t="s">
        <v>113</v>
      </c>
      <c r="E114" s="198" t="s">
        <v>156</v>
      </c>
      <c r="F114" s="199" t="s">
        <v>157</v>
      </c>
      <c r="G114" s="200" t="s">
        <v>116</v>
      </c>
      <c r="H114" s="201">
        <v>28</v>
      </c>
      <c r="I114" s="202"/>
      <c r="J114" s="203">
        <f>ROUND(I114*H114,2)</f>
        <v>0</v>
      </c>
      <c r="K114" s="199" t="s">
        <v>117</v>
      </c>
      <c r="L114" s="43"/>
      <c r="M114" s="204" t="s">
        <v>21</v>
      </c>
      <c r="N114" s="205" t="s">
        <v>44</v>
      </c>
      <c r="O114" s="79"/>
      <c r="P114" s="206">
        <f>O114*H114</f>
        <v>0</v>
      </c>
      <c r="Q114" s="206">
        <v>5.0000000000000002E-05</v>
      </c>
      <c r="R114" s="206">
        <f>Q114*H114</f>
        <v>0.0014</v>
      </c>
      <c r="S114" s="206">
        <v>0.128</v>
      </c>
      <c r="T114" s="207">
        <f>S114*H114</f>
        <v>3.5840000000000001</v>
      </c>
      <c r="AR114" s="17" t="s">
        <v>118</v>
      </c>
      <c r="AT114" s="17" t="s">
        <v>113</v>
      </c>
      <c r="AU114" s="17" t="s">
        <v>80</v>
      </c>
      <c r="AY114" s="17" t="s">
        <v>111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7" t="s">
        <v>78</v>
      </c>
      <c r="BK114" s="208">
        <f>ROUND(I114*H114,2)</f>
        <v>0</v>
      </c>
      <c r="BL114" s="17" t="s">
        <v>118</v>
      </c>
      <c r="BM114" s="17" t="s">
        <v>158</v>
      </c>
    </row>
    <row r="115" s="1" customFormat="1">
      <c r="B115" s="38"/>
      <c r="C115" s="39"/>
      <c r="D115" s="209" t="s">
        <v>120</v>
      </c>
      <c r="E115" s="39"/>
      <c r="F115" s="210" t="s">
        <v>159</v>
      </c>
      <c r="G115" s="39"/>
      <c r="H115" s="39"/>
      <c r="I115" s="124"/>
      <c r="J115" s="39"/>
      <c r="K115" s="39"/>
      <c r="L115" s="43"/>
      <c r="M115" s="211"/>
      <c r="N115" s="79"/>
      <c r="O115" s="79"/>
      <c r="P115" s="79"/>
      <c r="Q115" s="79"/>
      <c r="R115" s="79"/>
      <c r="S115" s="79"/>
      <c r="T115" s="80"/>
      <c r="AT115" s="17" t="s">
        <v>120</v>
      </c>
      <c r="AU115" s="17" t="s">
        <v>80</v>
      </c>
    </row>
    <row r="116" s="11" customFormat="1">
      <c r="B116" s="212"/>
      <c r="C116" s="213"/>
      <c r="D116" s="209" t="s">
        <v>124</v>
      </c>
      <c r="E116" s="214" t="s">
        <v>21</v>
      </c>
      <c r="F116" s="215" t="s">
        <v>160</v>
      </c>
      <c r="G116" s="213"/>
      <c r="H116" s="216">
        <v>0</v>
      </c>
      <c r="I116" s="217"/>
      <c r="J116" s="213"/>
      <c r="K116" s="213"/>
      <c r="L116" s="218"/>
      <c r="M116" s="219"/>
      <c r="N116" s="220"/>
      <c r="O116" s="220"/>
      <c r="P116" s="220"/>
      <c r="Q116" s="220"/>
      <c r="R116" s="220"/>
      <c r="S116" s="220"/>
      <c r="T116" s="221"/>
      <c r="AT116" s="222" t="s">
        <v>124</v>
      </c>
      <c r="AU116" s="222" t="s">
        <v>80</v>
      </c>
      <c r="AV116" s="11" t="s">
        <v>80</v>
      </c>
      <c r="AW116" s="11" t="s">
        <v>34</v>
      </c>
      <c r="AX116" s="11" t="s">
        <v>73</v>
      </c>
      <c r="AY116" s="222" t="s">
        <v>111</v>
      </c>
    </row>
    <row r="117" s="13" customFormat="1">
      <c r="B117" s="234"/>
      <c r="C117" s="235"/>
      <c r="D117" s="209" t="s">
        <v>124</v>
      </c>
      <c r="E117" s="236" t="s">
        <v>21</v>
      </c>
      <c r="F117" s="237" t="s">
        <v>137</v>
      </c>
      <c r="G117" s="235"/>
      <c r="H117" s="238">
        <v>0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124</v>
      </c>
      <c r="AU117" s="244" t="s">
        <v>80</v>
      </c>
      <c r="AV117" s="13" t="s">
        <v>131</v>
      </c>
      <c r="AW117" s="13" t="s">
        <v>34</v>
      </c>
      <c r="AX117" s="13" t="s">
        <v>73</v>
      </c>
      <c r="AY117" s="244" t="s">
        <v>111</v>
      </c>
    </row>
    <row r="118" s="11" customFormat="1">
      <c r="B118" s="212"/>
      <c r="C118" s="213"/>
      <c r="D118" s="209" t="s">
        <v>124</v>
      </c>
      <c r="E118" s="214" t="s">
        <v>21</v>
      </c>
      <c r="F118" s="215" t="s">
        <v>161</v>
      </c>
      <c r="G118" s="213"/>
      <c r="H118" s="216">
        <v>28</v>
      </c>
      <c r="I118" s="217"/>
      <c r="J118" s="213"/>
      <c r="K118" s="213"/>
      <c r="L118" s="218"/>
      <c r="M118" s="219"/>
      <c r="N118" s="220"/>
      <c r="O118" s="220"/>
      <c r="P118" s="220"/>
      <c r="Q118" s="220"/>
      <c r="R118" s="220"/>
      <c r="S118" s="220"/>
      <c r="T118" s="221"/>
      <c r="AT118" s="222" t="s">
        <v>124</v>
      </c>
      <c r="AU118" s="222" t="s">
        <v>80</v>
      </c>
      <c r="AV118" s="11" t="s">
        <v>80</v>
      </c>
      <c r="AW118" s="11" t="s">
        <v>34</v>
      </c>
      <c r="AX118" s="11" t="s">
        <v>73</v>
      </c>
      <c r="AY118" s="222" t="s">
        <v>111</v>
      </c>
    </row>
    <row r="119" s="13" customFormat="1">
      <c r="B119" s="234"/>
      <c r="C119" s="235"/>
      <c r="D119" s="209" t="s">
        <v>124</v>
      </c>
      <c r="E119" s="236" t="s">
        <v>21</v>
      </c>
      <c r="F119" s="237" t="s">
        <v>162</v>
      </c>
      <c r="G119" s="235"/>
      <c r="H119" s="238">
        <v>28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AT119" s="244" t="s">
        <v>124</v>
      </c>
      <c r="AU119" s="244" t="s">
        <v>80</v>
      </c>
      <c r="AV119" s="13" t="s">
        <v>131</v>
      </c>
      <c r="AW119" s="13" t="s">
        <v>34</v>
      </c>
      <c r="AX119" s="13" t="s">
        <v>73</v>
      </c>
      <c r="AY119" s="244" t="s">
        <v>111</v>
      </c>
    </row>
    <row r="120" s="12" customFormat="1">
      <c r="B120" s="223"/>
      <c r="C120" s="224"/>
      <c r="D120" s="209" t="s">
        <v>124</v>
      </c>
      <c r="E120" s="225" t="s">
        <v>21</v>
      </c>
      <c r="F120" s="226" t="s">
        <v>163</v>
      </c>
      <c r="G120" s="224"/>
      <c r="H120" s="227">
        <v>28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AT120" s="233" t="s">
        <v>124</v>
      </c>
      <c r="AU120" s="233" t="s">
        <v>80</v>
      </c>
      <c r="AV120" s="12" t="s">
        <v>118</v>
      </c>
      <c r="AW120" s="12" t="s">
        <v>34</v>
      </c>
      <c r="AX120" s="12" t="s">
        <v>78</v>
      </c>
      <c r="AY120" s="233" t="s">
        <v>111</v>
      </c>
    </row>
    <row r="121" s="1" customFormat="1" ht="22.5" customHeight="1">
      <c r="B121" s="38"/>
      <c r="C121" s="197" t="s">
        <v>164</v>
      </c>
      <c r="D121" s="197" t="s">
        <v>113</v>
      </c>
      <c r="E121" s="198" t="s">
        <v>165</v>
      </c>
      <c r="F121" s="199" t="s">
        <v>166</v>
      </c>
      <c r="G121" s="200" t="s">
        <v>167</v>
      </c>
      <c r="H121" s="201">
        <v>16</v>
      </c>
      <c r="I121" s="202"/>
      <c r="J121" s="203">
        <f>ROUND(I121*H121,2)</f>
        <v>0</v>
      </c>
      <c r="K121" s="199" t="s">
        <v>117</v>
      </c>
      <c r="L121" s="43"/>
      <c r="M121" s="204" t="s">
        <v>21</v>
      </c>
      <c r="N121" s="205" t="s">
        <v>44</v>
      </c>
      <c r="O121" s="79"/>
      <c r="P121" s="206">
        <f>O121*H121</f>
        <v>0</v>
      </c>
      <c r="Q121" s="206">
        <v>0</v>
      </c>
      <c r="R121" s="206">
        <f>Q121*H121</f>
        <v>0</v>
      </c>
      <c r="S121" s="206">
        <v>0.28999999999999998</v>
      </c>
      <c r="T121" s="207">
        <f>S121*H121</f>
        <v>4.6399999999999997</v>
      </c>
      <c r="AR121" s="17" t="s">
        <v>118</v>
      </c>
      <c r="AT121" s="17" t="s">
        <v>113</v>
      </c>
      <c r="AU121" s="17" t="s">
        <v>80</v>
      </c>
      <c r="AY121" s="17" t="s">
        <v>111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7" t="s">
        <v>78</v>
      </c>
      <c r="BK121" s="208">
        <f>ROUND(I121*H121,2)</f>
        <v>0</v>
      </c>
      <c r="BL121" s="17" t="s">
        <v>118</v>
      </c>
      <c r="BM121" s="17" t="s">
        <v>168</v>
      </c>
    </row>
    <row r="122" s="1" customFormat="1">
      <c r="B122" s="38"/>
      <c r="C122" s="39"/>
      <c r="D122" s="209" t="s">
        <v>120</v>
      </c>
      <c r="E122" s="39"/>
      <c r="F122" s="210" t="s">
        <v>169</v>
      </c>
      <c r="G122" s="39"/>
      <c r="H122" s="39"/>
      <c r="I122" s="124"/>
      <c r="J122" s="39"/>
      <c r="K122" s="39"/>
      <c r="L122" s="43"/>
      <c r="M122" s="211"/>
      <c r="N122" s="79"/>
      <c r="O122" s="79"/>
      <c r="P122" s="79"/>
      <c r="Q122" s="79"/>
      <c r="R122" s="79"/>
      <c r="S122" s="79"/>
      <c r="T122" s="80"/>
      <c r="AT122" s="17" t="s">
        <v>120</v>
      </c>
      <c r="AU122" s="17" t="s">
        <v>80</v>
      </c>
    </row>
    <row r="123" s="1" customFormat="1">
      <c r="B123" s="38"/>
      <c r="C123" s="39"/>
      <c r="D123" s="209" t="s">
        <v>122</v>
      </c>
      <c r="E123" s="39"/>
      <c r="F123" s="210" t="s">
        <v>170</v>
      </c>
      <c r="G123" s="39"/>
      <c r="H123" s="39"/>
      <c r="I123" s="124"/>
      <c r="J123" s="39"/>
      <c r="K123" s="39"/>
      <c r="L123" s="43"/>
      <c r="M123" s="211"/>
      <c r="N123" s="79"/>
      <c r="O123" s="79"/>
      <c r="P123" s="79"/>
      <c r="Q123" s="79"/>
      <c r="R123" s="79"/>
      <c r="S123" s="79"/>
      <c r="T123" s="80"/>
      <c r="AT123" s="17" t="s">
        <v>122</v>
      </c>
      <c r="AU123" s="17" t="s">
        <v>80</v>
      </c>
    </row>
    <row r="124" s="11" customFormat="1">
      <c r="B124" s="212"/>
      <c r="C124" s="213"/>
      <c r="D124" s="209" t="s">
        <v>124</v>
      </c>
      <c r="E124" s="214" t="s">
        <v>21</v>
      </c>
      <c r="F124" s="215" t="s">
        <v>171</v>
      </c>
      <c r="G124" s="213"/>
      <c r="H124" s="216">
        <v>16</v>
      </c>
      <c r="I124" s="217"/>
      <c r="J124" s="213"/>
      <c r="K124" s="213"/>
      <c r="L124" s="218"/>
      <c r="M124" s="219"/>
      <c r="N124" s="220"/>
      <c r="O124" s="220"/>
      <c r="P124" s="220"/>
      <c r="Q124" s="220"/>
      <c r="R124" s="220"/>
      <c r="S124" s="220"/>
      <c r="T124" s="221"/>
      <c r="AT124" s="222" t="s">
        <v>124</v>
      </c>
      <c r="AU124" s="222" t="s">
        <v>80</v>
      </c>
      <c r="AV124" s="11" t="s">
        <v>80</v>
      </c>
      <c r="AW124" s="11" t="s">
        <v>34</v>
      </c>
      <c r="AX124" s="11" t="s">
        <v>73</v>
      </c>
      <c r="AY124" s="222" t="s">
        <v>111</v>
      </c>
    </row>
    <row r="125" s="12" customFormat="1">
      <c r="B125" s="223"/>
      <c r="C125" s="224"/>
      <c r="D125" s="209" t="s">
        <v>124</v>
      </c>
      <c r="E125" s="225" t="s">
        <v>21</v>
      </c>
      <c r="F125" s="226" t="s">
        <v>126</v>
      </c>
      <c r="G125" s="224"/>
      <c r="H125" s="227">
        <v>16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AT125" s="233" t="s">
        <v>124</v>
      </c>
      <c r="AU125" s="233" t="s">
        <v>80</v>
      </c>
      <c r="AV125" s="12" t="s">
        <v>118</v>
      </c>
      <c r="AW125" s="12" t="s">
        <v>34</v>
      </c>
      <c r="AX125" s="12" t="s">
        <v>78</v>
      </c>
      <c r="AY125" s="233" t="s">
        <v>111</v>
      </c>
    </row>
    <row r="126" s="1" customFormat="1" ht="16.5" customHeight="1">
      <c r="B126" s="38"/>
      <c r="C126" s="197" t="s">
        <v>172</v>
      </c>
      <c r="D126" s="197" t="s">
        <v>113</v>
      </c>
      <c r="E126" s="198" t="s">
        <v>173</v>
      </c>
      <c r="F126" s="199" t="s">
        <v>174</v>
      </c>
      <c r="G126" s="200" t="s">
        <v>175</v>
      </c>
      <c r="H126" s="201">
        <v>384</v>
      </c>
      <c r="I126" s="202"/>
      <c r="J126" s="203">
        <f>ROUND(I126*H126,2)</f>
        <v>0</v>
      </c>
      <c r="K126" s="199" t="s">
        <v>117</v>
      </c>
      <c r="L126" s="43"/>
      <c r="M126" s="204" t="s">
        <v>21</v>
      </c>
      <c r="N126" s="205" t="s">
        <v>44</v>
      </c>
      <c r="O126" s="79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AR126" s="17" t="s">
        <v>118</v>
      </c>
      <c r="AT126" s="17" t="s">
        <v>113</v>
      </c>
      <c r="AU126" s="17" t="s">
        <v>80</v>
      </c>
      <c r="AY126" s="17" t="s">
        <v>111</v>
      </c>
      <c r="BE126" s="208">
        <f>IF(N126="základní",J126,0)</f>
        <v>0</v>
      </c>
      <c r="BF126" s="208">
        <f>IF(N126="snížená",J126,0)</f>
        <v>0</v>
      </c>
      <c r="BG126" s="208">
        <f>IF(N126="zákl. přenesená",J126,0)</f>
        <v>0</v>
      </c>
      <c r="BH126" s="208">
        <f>IF(N126="sníž. přenesená",J126,0)</f>
        <v>0</v>
      </c>
      <c r="BI126" s="208">
        <f>IF(N126="nulová",J126,0)</f>
        <v>0</v>
      </c>
      <c r="BJ126" s="17" t="s">
        <v>78</v>
      </c>
      <c r="BK126" s="208">
        <f>ROUND(I126*H126,2)</f>
        <v>0</v>
      </c>
      <c r="BL126" s="17" t="s">
        <v>118</v>
      </c>
      <c r="BM126" s="17" t="s">
        <v>176</v>
      </c>
    </row>
    <row r="127" s="1" customFormat="1">
      <c r="B127" s="38"/>
      <c r="C127" s="39"/>
      <c r="D127" s="209" t="s">
        <v>120</v>
      </c>
      <c r="E127" s="39"/>
      <c r="F127" s="210" t="s">
        <v>177</v>
      </c>
      <c r="G127" s="39"/>
      <c r="H127" s="39"/>
      <c r="I127" s="124"/>
      <c r="J127" s="39"/>
      <c r="K127" s="39"/>
      <c r="L127" s="43"/>
      <c r="M127" s="211"/>
      <c r="N127" s="79"/>
      <c r="O127" s="79"/>
      <c r="P127" s="79"/>
      <c r="Q127" s="79"/>
      <c r="R127" s="79"/>
      <c r="S127" s="79"/>
      <c r="T127" s="80"/>
      <c r="AT127" s="17" t="s">
        <v>120</v>
      </c>
      <c r="AU127" s="17" t="s">
        <v>80</v>
      </c>
    </row>
    <row r="128" s="11" customFormat="1">
      <c r="B128" s="212"/>
      <c r="C128" s="213"/>
      <c r="D128" s="209" t="s">
        <v>124</v>
      </c>
      <c r="E128" s="214" t="s">
        <v>21</v>
      </c>
      <c r="F128" s="215" t="s">
        <v>178</v>
      </c>
      <c r="G128" s="213"/>
      <c r="H128" s="216">
        <v>384</v>
      </c>
      <c r="I128" s="217"/>
      <c r="J128" s="213"/>
      <c r="K128" s="213"/>
      <c r="L128" s="218"/>
      <c r="M128" s="219"/>
      <c r="N128" s="220"/>
      <c r="O128" s="220"/>
      <c r="P128" s="220"/>
      <c r="Q128" s="220"/>
      <c r="R128" s="220"/>
      <c r="S128" s="220"/>
      <c r="T128" s="221"/>
      <c r="AT128" s="222" t="s">
        <v>124</v>
      </c>
      <c r="AU128" s="222" t="s">
        <v>80</v>
      </c>
      <c r="AV128" s="11" t="s">
        <v>80</v>
      </c>
      <c r="AW128" s="11" t="s">
        <v>34</v>
      </c>
      <c r="AX128" s="11" t="s">
        <v>78</v>
      </c>
      <c r="AY128" s="222" t="s">
        <v>111</v>
      </c>
    </row>
    <row r="129" s="1" customFormat="1" ht="16.5" customHeight="1">
      <c r="B129" s="38"/>
      <c r="C129" s="197" t="s">
        <v>179</v>
      </c>
      <c r="D129" s="197" t="s">
        <v>113</v>
      </c>
      <c r="E129" s="198" t="s">
        <v>180</v>
      </c>
      <c r="F129" s="199" t="s">
        <v>181</v>
      </c>
      <c r="G129" s="200" t="s">
        <v>182</v>
      </c>
      <c r="H129" s="201">
        <v>16</v>
      </c>
      <c r="I129" s="202"/>
      <c r="J129" s="203">
        <f>ROUND(I129*H129,2)</f>
        <v>0</v>
      </c>
      <c r="K129" s="199" t="s">
        <v>117</v>
      </c>
      <c r="L129" s="43"/>
      <c r="M129" s="204" t="s">
        <v>21</v>
      </c>
      <c r="N129" s="205" t="s">
        <v>44</v>
      </c>
      <c r="O129" s="79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AR129" s="17" t="s">
        <v>118</v>
      </c>
      <c r="AT129" s="17" t="s">
        <v>113</v>
      </c>
      <c r="AU129" s="17" t="s">
        <v>80</v>
      </c>
      <c r="AY129" s="17" t="s">
        <v>111</v>
      </c>
      <c r="BE129" s="208">
        <f>IF(N129="základní",J129,0)</f>
        <v>0</v>
      </c>
      <c r="BF129" s="208">
        <f>IF(N129="snížená",J129,0)</f>
        <v>0</v>
      </c>
      <c r="BG129" s="208">
        <f>IF(N129="zákl. přenesená",J129,0)</f>
        <v>0</v>
      </c>
      <c r="BH129" s="208">
        <f>IF(N129="sníž. přenesená",J129,0)</f>
        <v>0</v>
      </c>
      <c r="BI129" s="208">
        <f>IF(N129="nulová",J129,0)</f>
        <v>0</v>
      </c>
      <c r="BJ129" s="17" t="s">
        <v>78</v>
      </c>
      <c r="BK129" s="208">
        <f>ROUND(I129*H129,2)</f>
        <v>0</v>
      </c>
      <c r="BL129" s="17" t="s">
        <v>118</v>
      </c>
      <c r="BM129" s="17" t="s">
        <v>183</v>
      </c>
    </row>
    <row r="130" s="1" customFormat="1">
      <c r="B130" s="38"/>
      <c r="C130" s="39"/>
      <c r="D130" s="209" t="s">
        <v>120</v>
      </c>
      <c r="E130" s="39"/>
      <c r="F130" s="210" t="s">
        <v>184</v>
      </c>
      <c r="G130" s="39"/>
      <c r="H130" s="39"/>
      <c r="I130" s="124"/>
      <c r="J130" s="39"/>
      <c r="K130" s="39"/>
      <c r="L130" s="43"/>
      <c r="M130" s="211"/>
      <c r="N130" s="79"/>
      <c r="O130" s="79"/>
      <c r="P130" s="79"/>
      <c r="Q130" s="79"/>
      <c r="R130" s="79"/>
      <c r="S130" s="79"/>
      <c r="T130" s="80"/>
      <c r="AT130" s="17" t="s">
        <v>120</v>
      </c>
      <c r="AU130" s="17" t="s">
        <v>80</v>
      </c>
    </row>
    <row r="131" s="1" customFormat="1" ht="33.75" customHeight="1">
      <c r="B131" s="38"/>
      <c r="C131" s="197" t="s">
        <v>185</v>
      </c>
      <c r="D131" s="197" t="s">
        <v>113</v>
      </c>
      <c r="E131" s="198" t="s">
        <v>186</v>
      </c>
      <c r="F131" s="199" t="s">
        <v>187</v>
      </c>
      <c r="G131" s="200" t="s">
        <v>167</v>
      </c>
      <c r="H131" s="201">
        <v>59</v>
      </c>
      <c r="I131" s="202"/>
      <c r="J131" s="203">
        <f>ROUND(I131*H131,2)</f>
        <v>0</v>
      </c>
      <c r="K131" s="199" t="s">
        <v>117</v>
      </c>
      <c r="L131" s="43"/>
      <c r="M131" s="204" t="s">
        <v>21</v>
      </c>
      <c r="N131" s="205" t="s">
        <v>44</v>
      </c>
      <c r="O131" s="79"/>
      <c r="P131" s="206">
        <f>O131*H131</f>
        <v>0</v>
      </c>
      <c r="Q131" s="206">
        <v>0.0086800000000000002</v>
      </c>
      <c r="R131" s="206">
        <f>Q131*H131</f>
        <v>0.51212000000000002</v>
      </c>
      <c r="S131" s="206">
        <v>0</v>
      </c>
      <c r="T131" s="207">
        <f>S131*H131</f>
        <v>0</v>
      </c>
      <c r="AR131" s="17" t="s">
        <v>118</v>
      </c>
      <c r="AT131" s="17" t="s">
        <v>113</v>
      </c>
      <c r="AU131" s="17" t="s">
        <v>80</v>
      </c>
      <c r="AY131" s="17" t="s">
        <v>111</v>
      </c>
      <c r="BE131" s="208">
        <f>IF(N131="základní",J131,0)</f>
        <v>0</v>
      </c>
      <c r="BF131" s="208">
        <f>IF(N131="snížená",J131,0)</f>
        <v>0</v>
      </c>
      <c r="BG131" s="208">
        <f>IF(N131="zákl. přenesená",J131,0)</f>
        <v>0</v>
      </c>
      <c r="BH131" s="208">
        <f>IF(N131="sníž. přenesená",J131,0)</f>
        <v>0</v>
      </c>
      <c r="BI131" s="208">
        <f>IF(N131="nulová",J131,0)</f>
        <v>0</v>
      </c>
      <c r="BJ131" s="17" t="s">
        <v>78</v>
      </c>
      <c r="BK131" s="208">
        <f>ROUND(I131*H131,2)</f>
        <v>0</v>
      </c>
      <c r="BL131" s="17" t="s">
        <v>118</v>
      </c>
      <c r="BM131" s="17" t="s">
        <v>188</v>
      </c>
    </row>
    <row r="132" s="1" customFormat="1">
      <c r="B132" s="38"/>
      <c r="C132" s="39"/>
      <c r="D132" s="209" t="s">
        <v>120</v>
      </c>
      <c r="E132" s="39"/>
      <c r="F132" s="210" t="s">
        <v>189</v>
      </c>
      <c r="G132" s="39"/>
      <c r="H132" s="39"/>
      <c r="I132" s="124"/>
      <c r="J132" s="39"/>
      <c r="K132" s="39"/>
      <c r="L132" s="43"/>
      <c r="M132" s="211"/>
      <c r="N132" s="79"/>
      <c r="O132" s="79"/>
      <c r="P132" s="79"/>
      <c r="Q132" s="79"/>
      <c r="R132" s="79"/>
      <c r="S132" s="79"/>
      <c r="T132" s="80"/>
      <c r="AT132" s="17" t="s">
        <v>120</v>
      </c>
      <c r="AU132" s="17" t="s">
        <v>80</v>
      </c>
    </row>
    <row r="133" s="11" customFormat="1">
      <c r="B133" s="212"/>
      <c r="C133" s="213"/>
      <c r="D133" s="209" t="s">
        <v>124</v>
      </c>
      <c r="E133" s="214" t="s">
        <v>21</v>
      </c>
      <c r="F133" s="215" t="s">
        <v>190</v>
      </c>
      <c r="G133" s="213"/>
      <c r="H133" s="216">
        <v>59</v>
      </c>
      <c r="I133" s="217"/>
      <c r="J133" s="213"/>
      <c r="K133" s="213"/>
      <c r="L133" s="218"/>
      <c r="M133" s="219"/>
      <c r="N133" s="220"/>
      <c r="O133" s="220"/>
      <c r="P133" s="220"/>
      <c r="Q133" s="220"/>
      <c r="R133" s="220"/>
      <c r="S133" s="220"/>
      <c r="T133" s="221"/>
      <c r="AT133" s="222" t="s">
        <v>124</v>
      </c>
      <c r="AU133" s="222" t="s">
        <v>80</v>
      </c>
      <c r="AV133" s="11" t="s">
        <v>80</v>
      </c>
      <c r="AW133" s="11" t="s">
        <v>34</v>
      </c>
      <c r="AX133" s="11" t="s">
        <v>73</v>
      </c>
      <c r="AY133" s="222" t="s">
        <v>111</v>
      </c>
    </row>
    <row r="134" s="12" customFormat="1">
      <c r="B134" s="223"/>
      <c r="C134" s="224"/>
      <c r="D134" s="209" t="s">
        <v>124</v>
      </c>
      <c r="E134" s="225" t="s">
        <v>21</v>
      </c>
      <c r="F134" s="226" t="s">
        <v>126</v>
      </c>
      <c r="G134" s="224"/>
      <c r="H134" s="227">
        <v>59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AT134" s="233" t="s">
        <v>124</v>
      </c>
      <c r="AU134" s="233" t="s">
        <v>80</v>
      </c>
      <c r="AV134" s="12" t="s">
        <v>118</v>
      </c>
      <c r="AW134" s="12" t="s">
        <v>34</v>
      </c>
      <c r="AX134" s="12" t="s">
        <v>78</v>
      </c>
      <c r="AY134" s="233" t="s">
        <v>111</v>
      </c>
    </row>
    <row r="135" s="1" customFormat="1" ht="45" customHeight="1">
      <c r="B135" s="38"/>
      <c r="C135" s="197" t="s">
        <v>191</v>
      </c>
      <c r="D135" s="197" t="s">
        <v>113</v>
      </c>
      <c r="E135" s="198" t="s">
        <v>192</v>
      </c>
      <c r="F135" s="199" t="s">
        <v>193</v>
      </c>
      <c r="G135" s="200" t="s">
        <v>167</v>
      </c>
      <c r="H135" s="201">
        <v>23</v>
      </c>
      <c r="I135" s="202"/>
      <c r="J135" s="203">
        <f>ROUND(I135*H135,2)</f>
        <v>0</v>
      </c>
      <c r="K135" s="199" t="s">
        <v>117</v>
      </c>
      <c r="L135" s="43"/>
      <c r="M135" s="204" t="s">
        <v>21</v>
      </c>
      <c r="N135" s="205" t="s">
        <v>44</v>
      </c>
      <c r="O135" s="79"/>
      <c r="P135" s="206">
        <f>O135*H135</f>
        <v>0</v>
      </c>
      <c r="Q135" s="206">
        <v>0.01269</v>
      </c>
      <c r="R135" s="206">
        <f>Q135*H135</f>
        <v>0.29187000000000002</v>
      </c>
      <c r="S135" s="206">
        <v>0</v>
      </c>
      <c r="T135" s="207">
        <f>S135*H135</f>
        <v>0</v>
      </c>
      <c r="AR135" s="17" t="s">
        <v>118</v>
      </c>
      <c r="AT135" s="17" t="s">
        <v>113</v>
      </c>
      <c r="AU135" s="17" t="s">
        <v>80</v>
      </c>
      <c r="AY135" s="17" t="s">
        <v>111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78</v>
      </c>
      <c r="BK135" s="208">
        <f>ROUND(I135*H135,2)</f>
        <v>0</v>
      </c>
      <c r="BL135" s="17" t="s">
        <v>118</v>
      </c>
      <c r="BM135" s="17" t="s">
        <v>194</v>
      </c>
    </row>
    <row r="136" s="1" customFormat="1">
      <c r="B136" s="38"/>
      <c r="C136" s="39"/>
      <c r="D136" s="209" t="s">
        <v>120</v>
      </c>
      <c r="E136" s="39"/>
      <c r="F136" s="210" t="s">
        <v>189</v>
      </c>
      <c r="G136" s="39"/>
      <c r="H136" s="39"/>
      <c r="I136" s="124"/>
      <c r="J136" s="39"/>
      <c r="K136" s="39"/>
      <c r="L136" s="43"/>
      <c r="M136" s="211"/>
      <c r="N136" s="79"/>
      <c r="O136" s="79"/>
      <c r="P136" s="79"/>
      <c r="Q136" s="79"/>
      <c r="R136" s="79"/>
      <c r="S136" s="79"/>
      <c r="T136" s="80"/>
      <c r="AT136" s="17" t="s">
        <v>120</v>
      </c>
      <c r="AU136" s="17" t="s">
        <v>80</v>
      </c>
    </row>
    <row r="137" s="11" customFormat="1">
      <c r="B137" s="212"/>
      <c r="C137" s="213"/>
      <c r="D137" s="209" t="s">
        <v>124</v>
      </c>
      <c r="E137" s="214" t="s">
        <v>21</v>
      </c>
      <c r="F137" s="215" t="s">
        <v>195</v>
      </c>
      <c r="G137" s="213"/>
      <c r="H137" s="216">
        <v>23</v>
      </c>
      <c r="I137" s="217"/>
      <c r="J137" s="213"/>
      <c r="K137" s="213"/>
      <c r="L137" s="218"/>
      <c r="M137" s="219"/>
      <c r="N137" s="220"/>
      <c r="O137" s="220"/>
      <c r="P137" s="220"/>
      <c r="Q137" s="220"/>
      <c r="R137" s="220"/>
      <c r="S137" s="220"/>
      <c r="T137" s="221"/>
      <c r="AT137" s="222" t="s">
        <v>124</v>
      </c>
      <c r="AU137" s="222" t="s">
        <v>80</v>
      </c>
      <c r="AV137" s="11" t="s">
        <v>80</v>
      </c>
      <c r="AW137" s="11" t="s">
        <v>34</v>
      </c>
      <c r="AX137" s="11" t="s">
        <v>73</v>
      </c>
      <c r="AY137" s="222" t="s">
        <v>111</v>
      </c>
    </row>
    <row r="138" s="12" customFormat="1">
      <c r="B138" s="223"/>
      <c r="C138" s="224"/>
      <c r="D138" s="209" t="s">
        <v>124</v>
      </c>
      <c r="E138" s="225" t="s">
        <v>21</v>
      </c>
      <c r="F138" s="226" t="s">
        <v>126</v>
      </c>
      <c r="G138" s="224"/>
      <c r="H138" s="227">
        <v>23</v>
      </c>
      <c r="I138" s="228"/>
      <c r="J138" s="224"/>
      <c r="K138" s="224"/>
      <c r="L138" s="229"/>
      <c r="M138" s="230"/>
      <c r="N138" s="231"/>
      <c r="O138" s="231"/>
      <c r="P138" s="231"/>
      <c r="Q138" s="231"/>
      <c r="R138" s="231"/>
      <c r="S138" s="231"/>
      <c r="T138" s="232"/>
      <c r="AT138" s="233" t="s">
        <v>124</v>
      </c>
      <c r="AU138" s="233" t="s">
        <v>80</v>
      </c>
      <c r="AV138" s="12" t="s">
        <v>118</v>
      </c>
      <c r="AW138" s="12" t="s">
        <v>34</v>
      </c>
      <c r="AX138" s="12" t="s">
        <v>78</v>
      </c>
      <c r="AY138" s="233" t="s">
        <v>111</v>
      </c>
    </row>
    <row r="139" s="1" customFormat="1" ht="33.75" customHeight="1">
      <c r="B139" s="38"/>
      <c r="C139" s="197" t="s">
        <v>196</v>
      </c>
      <c r="D139" s="197" t="s">
        <v>113</v>
      </c>
      <c r="E139" s="198" t="s">
        <v>197</v>
      </c>
      <c r="F139" s="199" t="s">
        <v>198</v>
      </c>
      <c r="G139" s="200" t="s">
        <v>167</v>
      </c>
      <c r="H139" s="201">
        <v>42.600000000000001</v>
      </c>
      <c r="I139" s="202"/>
      <c r="J139" s="203">
        <f>ROUND(I139*H139,2)</f>
        <v>0</v>
      </c>
      <c r="K139" s="199" t="s">
        <v>117</v>
      </c>
      <c r="L139" s="43"/>
      <c r="M139" s="204" t="s">
        <v>21</v>
      </c>
      <c r="N139" s="205" t="s">
        <v>44</v>
      </c>
      <c r="O139" s="79"/>
      <c r="P139" s="206">
        <f>O139*H139</f>
        <v>0</v>
      </c>
      <c r="Q139" s="206">
        <v>0.036900000000000002</v>
      </c>
      <c r="R139" s="206">
        <f>Q139*H139</f>
        <v>1.5719400000000001</v>
      </c>
      <c r="S139" s="206">
        <v>0</v>
      </c>
      <c r="T139" s="207">
        <f>S139*H139</f>
        <v>0</v>
      </c>
      <c r="AR139" s="17" t="s">
        <v>118</v>
      </c>
      <c r="AT139" s="17" t="s">
        <v>113</v>
      </c>
      <c r="AU139" s="17" t="s">
        <v>80</v>
      </c>
      <c r="AY139" s="17" t="s">
        <v>111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7" t="s">
        <v>78</v>
      </c>
      <c r="BK139" s="208">
        <f>ROUND(I139*H139,2)</f>
        <v>0</v>
      </c>
      <c r="BL139" s="17" t="s">
        <v>118</v>
      </c>
      <c r="BM139" s="17" t="s">
        <v>199</v>
      </c>
    </row>
    <row r="140" s="1" customFormat="1">
      <c r="B140" s="38"/>
      <c r="C140" s="39"/>
      <c r="D140" s="209" t="s">
        <v>120</v>
      </c>
      <c r="E140" s="39"/>
      <c r="F140" s="210" t="s">
        <v>189</v>
      </c>
      <c r="G140" s="39"/>
      <c r="H140" s="39"/>
      <c r="I140" s="124"/>
      <c r="J140" s="39"/>
      <c r="K140" s="39"/>
      <c r="L140" s="43"/>
      <c r="M140" s="211"/>
      <c r="N140" s="79"/>
      <c r="O140" s="79"/>
      <c r="P140" s="79"/>
      <c r="Q140" s="79"/>
      <c r="R140" s="79"/>
      <c r="S140" s="79"/>
      <c r="T140" s="80"/>
      <c r="AT140" s="17" t="s">
        <v>120</v>
      </c>
      <c r="AU140" s="17" t="s">
        <v>80</v>
      </c>
    </row>
    <row r="141" s="11" customFormat="1">
      <c r="B141" s="212"/>
      <c r="C141" s="213"/>
      <c r="D141" s="209" t="s">
        <v>124</v>
      </c>
      <c r="E141" s="214" t="s">
        <v>21</v>
      </c>
      <c r="F141" s="215" t="s">
        <v>200</v>
      </c>
      <c r="G141" s="213"/>
      <c r="H141" s="216">
        <v>41</v>
      </c>
      <c r="I141" s="217"/>
      <c r="J141" s="213"/>
      <c r="K141" s="213"/>
      <c r="L141" s="218"/>
      <c r="M141" s="219"/>
      <c r="N141" s="220"/>
      <c r="O141" s="220"/>
      <c r="P141" s="220"/>
      <c r="Q141" s="220"/>
      <c r="R141" s="220"/>
      <c r="S141" s="220"/>
      <c r="T141" s="221"/>
      <c r="AT141" s="222" t="s">
        <v>124</v>
      </c>
      <c r="AU141" s="222" t="s">
        <v>80</v>
      </c>
      <c r="AV141" s="11" t="s">
        <v>80</v>
      </c>
      <c r="AW141" s="11" t="s">
        <v>34</v>
      </c>
      <c r="AX141" s="11" t="s">
        <v>73</v>
      </c>
      <c r="AY141" s="222" t="s">
        <v>111</v>
      </c>
    </row>
    <row r="142" s="11" customFormat="1">
      <c r="B142" s="212"/>
      <c r="C142" s="213"/>
      <c r="D142" s="209" t="s">
        <v>124</v>
      </c>
      <c r="E142" s="214" t="s">
        <v>21</v>
      </c>
      <c r="F142" s="215" t="s">
        <v>201</v>
      </c>
      <c r="G142" s="213"/>
      <c r="H142" s="216">
        <v>1.6000000000000001</v>
      </c>
      <c r="I142" s="217"/>
      <c r="J142" s="213"/>
      <c r="K142" s="213"/>
      <c r="L142" s="218"/>
      <c r="M142" s="219"/>
      <c r="N142" s="220"/>
      <c r="O142" s="220"/>
      <c r="P142" s="220"/>
      <c r="Q142" s="220"/>
      <c r="R142" s="220"/>
      <c r="S142" s="220"/>
      <c r="T142" s="221"/>
      <c r="AT142" s="222" t="s">
        <v>124</v>
      </c>
      <c r="AU142" s="222" t="s">
        <v>80</v>
      </c>
      <c r="AV142" s="11" t="s">
        <v>80</v>
      </c>
      <c r="AW142" s="11" t="s">
        <v>34</v>
      </c>
      <c r="AX142" s="11" t="s">
        <v>73</v>
      </c>
      <c r="AY142" s="222" t="s">
        <v>111</v>
      </c>
    </row>
    <row r="143" s="12" customFormat="1">
      <c r="B143" s="223"/>
      <c r="C143" s="224"/>
      <c r="D143" s="209" t="s">
        <v>124</v>
      </c>
      <c r="E143" s="225" t="s">
        <v>21</v>
      </c>
      <c r="F143" s="226" t="s">
        <v>126</v>
      </c>
      <c r="G143" s="224"/>
      <c r="H143" s="227">
        <v>42.600000000000001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AT143" s="233" t="s">
        <v>124</v>
      </c>
      <c r="AU143" s="233" t="s">
        <v>80</v>
      </c>
      <c r="AV143" s="12" t="s">
        <v>118</v>
      </c>
      <c r="AW143" s="12" t="s">
        <v>34</v>
      </c>
      <c r="AX143" s="12" t="s">
        <v>78</v>
      </c>
      <c r="AY143" s="233" t="s">
        <v>111</v>
      </c>
    </row>
    <row r="144" s="1" customFormat="1" ht="16.5" customHeight="1">
      <c r="B144" s="38"/>
      <c r="C144" s="197" t="s">
        <v>202</v>
      </c>
      <c r="D144" s="197" t="s">
        <v>113</v>
      </c>
      <c r="E144" s="198" t="s">
        <v>203</v>
      </c>
      <c r="F144" s="199" t="s">
        <v>204</v>
      </c>
      <c r="G144" s="200" t="s">
        <v>205</v>
      </c>
      <c r="H144" s="201">
        <v>373.80000000000001</v>
      </c>
      <c r="I144" s="202"/>
      <c r="J144" s="203">
        <f>ROUND(I144*H144,2)</f>
        <v>0</v>
      </c>
      <c r="K144" s="199" t="s">
        <v>117</v>
      </c>
      <c r="L144" s="43"/>
      <c r="M144" s="204" t="s">
        <v>21</v>
      </c>
      <c r="N144" s="205" t="s">
        <v>44</v>
      </c>
      <c r="O144" s="79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AR144" s="17" t="s">
        <v>118</v>
      </c>
      <c r="AT144" s="17" t="s">
        <v>113</v>
      </c>
      <c r="AU144" s="17" t="s">
        <v>80</v>
      </c>
      <c r="AY144" s="17" t="s">
        <v>111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7" t="s">
        <v>78</v>
      </c>
      <c r="BK144" s="208">
        <f>ROUND(I144*H144,2)</f>
        <v>0</v>
      </c>
      <c r="BL144" s="17" t="s">
        <v>118</v>
      </c>
      <c r="BM144" s="17" t="s">
        <v>206</v>
      </c>
    </row>
    <row r="145" s="1" customFormat="1">
      <c r="B145" s="38"/>
      <c r="C145" s="39"/>
      <c r="D145" s="209" t="s">
        <v>120</v>
      </c>
      <c r="E145" s="39"/>
      <c r="F145" s="210" t="s">
        <v>207</v>
      </c>
      <c r="G145" s="39"/>
      <c r="H145" s="39"/>
      <c r="I145" s="124"/>
      <c r="J145" s="39"/>
      <c r="K145" s="39"/>
      <c r="L145" s="43"/>
      <c r="M145" s="211"/>
      <c r="N145" s="79"/>
      <c r="O145" s="79"/>
      <c r="P145" s="79"/>
      <c r="Q145" s="79"/>
      <c r="R145" s="79"/>
      <c r="S145" s="79"/>
      <c r="T145" s="80"/>
      <c r="AT145" s="17" t="s">
        <v>120</v>
      </c>
      <c r="AU145" s="17" t="s">
        <v>80</v>
      </c>
    </row>
    <row r="146" s="11" customFormat="1">
      <c r="B146" s="212"/>
      <c r="C146" s="213"/>
      <c r="D146" s="209" t="s">
        <v>124</v>
      </c>
      <c r="E146" s="214" t="s">
        <v>21</v>
      </c>
      <c r="F146" s="215" t="s">
        <v>208</v>
      </c>
      <c r="G146" s="213"/>
      <c r="H146" s="216">
        <v>373.80000000000001</v>
      </c>
      <c r="I146" s="217"/>
      <c r="J146" s="213"/>
      <c r="K146" s="213"/>
      <c r="L146" s="218"/>
      <c r="M146" s="219"/>
      <c r="N146" s="220"/>
      <c r="O146" s="220"/>
      <c r="P146" s="220"/>
      <c r="Q146" s="220"/>
      <c r="R146" s="220"/>
      <c r="S146" s="220"/>
      <c r="T146" s="221"/>
      <c r="AT146" s="222" t="s">
        <v>124</v>
      </c>
      <c r="AU146" s="222" t="s">
        <v>80</v>
      </c>
      <c r="AV146" s="11" t="s">
        <v>80</v>
      </c>
      <c r="AW146" s="11" t="s">
        <v>34</v>
      </c>
      <c r="AX146" s="11" t="s">
        <v>73</v>
      </c>
      <c r="AY146" s="222" t="s">
        <v>111</v>
      </c>
    </row>
    <row r="147" s="13" customFormat="1">
      <c r="B147" s="234"/>
      <c r="C147" s="235"/>
      <c r="D147" s="209" t="s">
        <v>124</v>
      </c>
      <c r="E147" s="236" t="s">
        <v>21</v>
      </c>
      <c r="F147" s="237" t="s">
        <v>209</v>
      </c>
      <c r="G147" s="235"/>
      <c r="H147" s="238">
        <v>373.80000000000001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124</v>
      </c>
      <c r="AU147" s="244" t="s">
        <v>80</v>
      </c>
      <c r="AV147" s="13" t="s">
        <v>131</v>
      </c>
      <c r="AW147" s="13" t="s">
        <v>34</v>
      </c>
      <c r="AX147" s="13" t="s">
        <v>73</v>
      </c>
      <c r="AY147" s="244" t="s">
        <v>111</v>
      </c>
    </row>
    <row r="148" s="12" customFormat="1">
      <c r="B148" s="223"/>
      <c r="C148" s="224"/>
      <c r="D148" s="209" t="s">
        <v>124</v>
      </c>
      <c r="E148" s="225" t="s">
        <v>21</v>
      </c>
      <c r="F148" s="226" t="s">
        <v>126</v>
      </c>
      <c r="G148" s="224"/>
      <c r="H148" s="227">
        <v>373.80000000000001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AT148" s="233" t="s">
        <v>124</v>
      </c>
      <c r="AU148" s="233" t="s">
        <v>80</v>
      </c>
      <c r="AV148" s="12" t="s">
        <v>118</v>
      </c>
      <c r="AW148" s="12" t="s">
        <v>34</v>
      </c>
      <c r="AX148" s="12" t="s">
        <v>78</v>
      </c>
      <c r="AY148" s="233" t="s">
        <v>111</v>
      </c>
    </row>
    <row r="149" s="1" customFormat="1" ht="16.5" customHeight="1">
      <c r="B149" s="38"/>
      <c r="C149" s="197" t="s">
        <v>8</v>
      </c>
      <c r="D149" s="197" t="s">
        <v>113</v>
      </c>
      <c r="E149" s="198" t="s">
        <v>210</v>
      </c>
      <c r="F149" s="199" t="s">
        <v>211</v>
      </c>
      <c r="G149" s="200" t="s">
        <v>205</v>
      </c>
      <c r="H149" s="201">
        <v>110.285</v>
      </c>
      <c r="I149" s="202"/>
      <c r="J149" s="203">
        <f>ROUND(I149*H149,2)</f>
        <v>0</v>
      </c>
      <c r="K149" s="199" t="s">
        <v>117</v>
      </c>
      <c r="L149" s="43"/>
      <c r="M149" s="204" t="s">
        <v>21</v>
      </c>
      <c r="N149" s="205" t="s">
        <v>44</v>
      </c>
      <c r="O149" s="79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AR149" s="17" t="s">
        <v>118</v>
      </c>
      <c r="AT149" s="17" t="s">
        <v>113</v>
      </c>
      <c r="AU149" s="17" t="s">
        <v>80</v>
      </c>
      <c r="AY149" s="17" t="s">
        <v>111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78</v>
      </c>
      <c r="BK149" s="208">
        <f>ROUND(I149*H149,2)</f>
        <v>0</v>
      </c>
      <c r="BL149" s="17" t="s">
        <v>118</v>
      </c>
      <c r="BM149" s="17" t="s">
        <v>212</v>
      </c>
    </row>
    <row r="150" s="1" customFormat="1">
      <c r="B150" s="38"/>
      <c r="C150" s="39"/>
      <c r="D150" s="209" t="s">
        <v>120</v>
      </c>
      <c r="E150" s="39"/>
      <c r="F150" s="210" t="s">
        <v>213</v>
      </c>
      <c r="G150" s="39"/>
      <c r="H150" s="39"/>
      <c r="I150" s="124"/>
      <c r="J150" s="39"/>
      <c r="K150" s="39"/>
      <c r="L150" s="43"/>
      <c r="M150" s="211"/>
      <c r="N150" s="79"/>
      <c r="O150" s="79"/>
      <c r="P150" s="79"/>
      <c r="Q150" s="79"/>
      <c r="R150" s="79"/>
      <c r="S150" s="79"/>
      <c r="T150" s="80"/>
      <c r="AT150" s="17" t="s">
        <v>120</v>
      </c>
      <c r="AU150" s="17" t="s">
        <v>80</v>
      </c>
    </row>
    <row r="151" s="14" customFormat="1">
      <c r="B151" s="245"/>
      <c r="C151" s="246"/>
      <c r="D151" s="209" t="s">
        <v>124</v>
      </c>
      <c r="E151" s="247" t="s">
        <v>21</v>
      </c>
      <c r="F151" s="248" t="s">
        <v>214</v>
      </c>
      <c r="G151" s="246"/>
      <c r="H151" s="247" t="s">
        <v>21</v>
      </c>
      <c r="I151" s="249"/>
      <c r="J151" s="246"/>
      <c r="K151" s="246"/>
      <c r="L151" s="250"/>
      <c r="M151" s="251"/>
      <c r="N151" s="252"/>
      <c r="O151" s="252"/>
      <c r="P151" s="252"/>
      <c r="Q151" s="252"/>
      <c r="R151" s="252"/>
      <c r="S151" s="252"/>
      <c r="T151" s="253"/>
      <c r="AT151" s="254" t="s">
        <v>124</v>
      </c>
      <c r="AU151" s="254" t="s">
        <v>80</v>
      </c>
      <c r="AV151" s="14" t="s">
        <v>78</v>
      </c>
      <c r="AW151" s="14" t="s">
        <v>34</v>
      </c>
      <c r="AX151" s="14" t="s">
        <v>73</v>
      </c>
      <c r="AY151" s="254" t="s">
        <v>111</v>
      </c>
    </row>
    <row r="152" s="11" customFormat="1">
      <c r="B152" s="212"/>
      <c r="C152" s="213"/>
      <c r="D152" s="209" t="s">
        <v>124</v>
      </c>
      <c r="E152" s="214" t="s">
        <v>21</v>
      </c>
      <c r="F152" s="215" t="s">
        <v>215</v>
      </c>
      <c r="G152" s="213"/>
      <c r="H152" s="216">
        <v>76.799999999999997</v>
      </c>
      <c r="I152" s="217"/>
      <c r="J152" s="213"/>
      <c r="K152" s="213"/>
      <c r="L152" s="218"/>
      <c r="M152" s="219"/>
      <c r="N152" s="220"/>
      <c r="O152" s="220"/>
      <c r="P152" s="220"/>
      <c r="Q152" s="220"/>
      <c r="R152" s="220"/>
      <c r="S152" s="220"/>
      <c r="T152" s="221"/>
      <c r="AT152" s="222" t="s">
        <v>124</v>
      </c>
      <c r="AU152" s="222" t="s">
        <v>80</v>
      </c>
      <c r="AV152" s="11" t="s">
        <v>80</v>
      </c>
      <c r="AW152" s="11" t="s">
        <v>34</v>
      </c>
      <c r="AX152" s="11" t="s">
        <v>73</v>
      </c>
      <c r="AY152" s="222" t="s">
        <v>111</v>
      </c>
    </row>
    <row r="153" s="11" customFormat="1">
      <c r="B153" s="212"/>
      <c r="C153" s="213"/>
      <c r="D153" s="209" t="s">
        <v>124</v>
      </c>
      <c r="E153" s="214" t="s">
        <v>21</v>
      </c>
      <c r="F153" s="215" t="s">
        <v>216</v>
      </c>
      <c r="G153" s="213"/>
      <c r="H153" s="216">
        <v>33.484999999999999</v>
      </c>
      <c r="I153" s="217"/>
      <c r="J153" s="213"/>
      <c r="K153" s="213"/>
      <c r="L153" s="218"/>
      <c r="M153" s="219"/>
      <c r="N153" s="220"/>
      <c r="O153" s="220"/>
      <c r="P153" s="220"/>
      <c r="Q153" s="220"/>
      <c r="R153" s="220"/>
      <c r="S153" s="220"/>
      <c r="T153" s="221"/>
      <c r="AT153" s="222" t="s">
        <v>124</v>
      </c>
      <c r="AU153" s="222" t="s">
        <v>80</v>
      </c>
      <c r="AV153" s="11" t="s">
        <v>80</v>
      </c>
      <c r="AW153" s="11" t="s">
        <v>34</v>
      </c>
      <c r="AX153" s="11" t="s">
        <v>73</v>
      </c>
      <c r="AY153" s="222" t="s">
        <v>111</v>
      </c>
    </row>
    <row r="154" s="13" customFormat="1">
      <c r="B154" s="234"/>
      <c r="C154" s="235"/>
      <c r="D154" s="209" t="s">
        <v>124</v>
      </c>
      <c r="E154" s="236" t="s">
        <v>21</v>
      </c>
      <c r="F154" s="237" t="s">
        <v>217</v>
      </c>
      <c r="G154" s="235"/>
      <c r="H154" s="238">
        <v>110.285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124</v>
      </c>
      <c r="AU154" s="244" t="s">
        <v>80</v>
      </c>
      <c r="AV154" s="13" t="s">
        <v>131</v>
      </c>
      <c r="AW154" s="13" t="s">
        <v>34</v>
      </c>
      <c r="AX154" s="13" t="s">
        <v>73</v>
      </c>
      <c r="AY154" s="244" t="s">
        <v>111</v>
      </c>
    </row>
    <row r="155" s="12" customFormat="1">
      <c r="B155" s="223"/>
      <c r="C155" s="224"/>
      <c r="D155" s="209" t="s">
        <v>124</v>
      </c>
      <c r="E155" s="225" t="s">
        <v>21</v>
      </c>
      <c r="F155" s="226" t="s">
        <v>126</v>
      </c>
      <c r="G155" s="224"/>
      <c r="H155" s="227">
        <v>110.285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AT155" s="233" t="s">
        <v>124</v>
      </c>
      <c r="AU155" s="233" t="s">
        <v>80</v>
      </c>
      <c r="AV155" s="12" t="s">
        <v>118</v>
      </c>
      <c r="AW155" s="12" t="s">
        <v>34</v>
      </c>
      <c r="AX155" s="12" t="s">
        <v>78</v>
      </c>
      <c r="AY155" s="233" t="s">
        <v>111</v>
      </c>
    </row>
    <row r="156" s="1" customFormat="1" ht="16.5" customHeight="1">
      <c r="B156" s="38"/>
      <c r="C156" s="197" t="s">
        <v>218</v>
      </c>
      <c r="D156" s="197" t="s">
        <v>113</v>
      </c>
      <c r="E156" s="198" t="s">
        <v>219</v>
      </c>
      <c r="F156" s="199" t="s">
        <v>220</v>
      </c>
      <c r="G156" s="200" t="s">
        <v>205</v>
      </c>
      <c r="H156" s="201">
        <v>27.571000000000002</v>
      </c>
      <c r="I156" s="202"/>
      <c r="J156" s="203">
        <f>ROUND(I156*H156,2)</f>
        <v>0</v>
      </c>
      <c r="K156" s="199" t="s">
        <v>117</v>
      </c>
      <c r="L156" s="43"/>
      <c r="M156" s="204" t="s">
        <v>21</v>
      </c>
      <c r="N156" s="205" t="s">
        <v>44</v>
      </c>
      <c r="O156" s="79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AR156" s="17" t="s">
        <v>118</v>
      </c>
      <c r="AT156" s="17" t="s">
        <v>113</v>
      </c>
      <c r="AU156" s="17" t="s">
        <v>80</v>
      </c>
      <c r="AY156" s="17" t="s">
        <v>111</v>
      </c>
      <c r="BE156" s="208">
        <f>IF(N156="základní",J156,0)</f>
        <v>0</v>
      </c>
      <c r="BF156" s="208">
        <f>IF(N156="snížená",J156,0)</f>
        <v>0</v>
      </c>
      <c r="BG156" s="208">
        <f>IF(N156="zákl. přenesená",J156,0)</f>
        <v>0</v>
      </c>
      <c r="BH156" s="208">
        <f>IF(N156="sníž. přenesená",J156,0)</f>
        <v>0</v>
      </c>
      <c r="BI156" s="208">
        <f>IF(N156="nulová",J156,0)</f>
        <v>0</v>
      </c>
      <c r="BJ156" s="17" t="s">
        <v>78</v>
      </c>
      <c r="BK156" s="208">
        <f>ROUND(I156*H156,2)</f>
        <v>0</v>
      </c>
      <c r="BL156" s="17" t="s">
        <v>118</v>
      </c>
      <c r="BM156" s="17" t="s">
        <v>221</v>
      </c>
    </row>
    <row r="157" s="1" customFormat="1">
      <c r="B157" s="38"/>
      <c r="C157" s="39"/>
      <c r="D157" s="209" t="s">
        <v>120</v>
      </c>
      <c r="E157" s="39"/>
      <c r="F157" s="210" t="s">
        <v>213</v>
      </c>
      <c r="G157" s="39"/>
      <c r="H157" s="39"/>
      <c r="I157" s="124"/>
      <c r="J157" s="39"/>
      <c r="K157" s="39"/>
      <c r="L157" s="43"/>
      <c r="M157" s="211"/>
      <c r="N157" s="79"/>
      <c r="O157" s="79"/>
      <c r="P157" s="79"/>
      <c r="Q157" s="79"/>
      <c r="R157" s="79"/>
      <c r="S157" s="79"/>
      <c r="T157" s="80"/>
      <c r="AT157" s="17" t="s">
        <v>120</v>
      </c>
      <c r="AU157" s="17" t="s">
        <v>80</v>
      </c>
    </row>
    <row r="158" s="14" customFormat="1">
      <c r="B158" s="245"/>
      <c r="C158" s="246"/>
      <c r="D158" s="209" t="s">
        <v>124</v>
      </c>
      <c r="E158" s="247" t="s">
        <v>21</v>
      </c>
      <c r="F158" s="248" t="s">
        <v>222</v>
      </c>
      <c r="G158" s="246"/>
      <c r="H158" s="247" t="s">
        <v>21</v>
      </c>
      <c r="I158" s="249"/>
      <c r="J158" s="246"/>
      <c r="K158" s="246"/>
      <c r="L158" s="250"/>
      <c r="M158" s="251"/>
      <c r="N158" s="252"/>
      <c r="O158" s="252"/>
      <c r="P158" s="252"/>
      <c r="Q158" s="252"/>
      <c r="R158" s="252"/>
      <c r="S158" s="252"/>
      <c r="T158" s="253"/>
      <c r="AT158" s="254" t="s">
        <v>124</v>
      </c>
      <c r="AU158" s="254" t="s">
        <v>80</v>
      </c>
      <c r="AV158" s="14" t="s">
        <v>78</v>
      </c>
      <c r="AW158" s="14" t="s">
        <v>34</v>
      </c>
      <c r="AX158" s="14" t="s">
        <v>73</v>
      </c>
      <c r="AY158" s="254" t="s">
        <v>111</v>
      </c>
    </row>
    <row r="159" s="11" customFormat="1">
      <c r="B159" s="212"/>
      <c r="C159" s="213"/>
      <c r="D159" s="209" t="s">
        <v>124</v>
      </c>
      <c r="E159" s="214" t="s">
        <v>21</v>
      </c>
      <c r="F159" s="215" t="s">
        <v>223</v>
      </c>
      <c r="G159" s="213"/>
      <c r="H159" s="216">
        <v>19.199999999999999</v>
      </c>
      <c r="I159" s="217"/>
      <c r="J159" s="213"/>
      <c r="K159" s="213"/>
      <c r="L159" s="218"/>
      <c r="M159" s="219"/>
      <c r="N159" s="220"/>
      <c r="O159" s="220"/>
      <c r="P159" s="220"/>
      <c r="Q159" s="220"/>
      <c r="R159" s="220"/>
      <c r="S159" s="220"/>
      <c r="T159" s="221"/>
      <c r="AT159" s="222" t="s">
        <v>124</v>
      </c>
      <c r="AU159" s="222" t="s">
        <v>80</v>
      </c>
      <c r="AV159" s="11" t="s">
        <v>80</v>
      </c>
      <c r="AW159" s="11" t="s">
        <v>34</v>
      </c>
      <c r="AX159" s="11" t="s">
        <v>73</v>
      </c>
      <c r="AY159" s="222" t="s">
        <v>111</v>
      </c>
    </row>
    <row r="160" s="11" customFormat="1">
      <c r="B160" s="212"/>
      <c r="C160" s="213"/>
      <c r="D160" s="209" t="s">
        <v>124</v>
      </c>
      <c r="E160" s="214" t="s">
        <v>21</v>
      </c>
      <c r="F160" s="215" t="s">
        <v>224</v>
      </c>
      <c r="G160" s="213"/>
      <c r="H160" s="216">
        <v>8.3710000000000004</v>
      </c>
      <c r="I160" s="217"/>
      <c r="J160" s="213"/>
      <c r="K160" s="213"/>
      <c r="L160" s="218"/>
      <c r="M160" s="219"/>
      <c r="N160" s="220"/>
      <c r="O160" s="220"/>
      <c r="P160" s="220"/>
      <c r="Q160" s="220"/>
      <c r="R160" s="220"/>
      <c r="S160" s="220"/>
      <c r="T160" s="221"/>
      <c r="AT160" s="222" t="s">
        <v>124</v>
      </c>
      <c r="AU160" s="222" t="s">
        <v>80</v>
      </c>
      <c r="AV160" s="11" t="s">
        <v>80</v>
      </c>
      <c r="AW160" s="11" t="s">
        <v>34</v>
      </c>
      <c r="AX160" s="11" t="s">
        <v>73</v>
      </c>
      <c r="AY160" s="222" t="s">
        <v>111</v>
      </c>
    </row>
    <row r="161" s="13" customFormat="1">
      <c r="B161" s="234"/>
      <c r="C161" s="235"/>
      <c r="D161" s="209" t="s">
        <v>124</v>
      </c>
      <c r="E161" s="236" t="s">
        <v>21</v>
      </c>
      <c r="F161" s="237" t="s">
        <v>217</v>
      </c>
      <c r="G161" s="235"/>
      <c r="H161" s="238">
        <v>27.571000000000002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AT161" s="244" t="s">
        <v>124</v>
      </c>
      <c r="AU161" s="244" t="s">
        <v>80</v>
      </c>
      <c r="AV161" s="13" t="s">
        <v>131</v>
      </c>
      <c r="AW161" s="13" t="s">
        <v>34</v>
      </c>
      <c r="AX161" s="13" t="s">
        <v>73</v>
      </c>
      <c r="AY161" s="244" t="s">
        <v>111</v>
      </c>
    </row>
    <row r="162" s="12" customFormat="1">
      <c r="B162" s="223"/>
      <c r="C162" s="224"/>
      <c r="D162" s="209" t="s">
        <v>124</v>
      </c>
      <c r="E162" s="225" t="s">
        <v>21</v>
      </c>
      <c r="F162" s="226" t="s">
        <v>126</v>
      </c>
      <c r="G162" s="224"/>
      <c r="H162" s="227">
        <v>27.571000000000002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AT162" s="233" t="s">
        <v>124</v>
      </c>
      <c r="AU162" s="233" t="s">
        <v>80</v>
      </c>
      <c r="AV162" s="12" t="s">
        <v>118</v>
      </c>
      <c r="AW162" s="12" t="s">
        <v>34</v>
      </c>
      <c r="AX162" s="12" t="s">
        <v>78</v>
      </c>
      <c r="AY162" s="233" t="s">
        <v>111</v>
      </c>
    </row>
    <row r="163" s="1" customFormat="1" ht="22.5" customHeight="1">
      <c r="B163" s="38"/>
      <c r="C163" s="197" t="s">
        <v>225</v>
      </c>
      <c r="D163" s="197" t="s">
        <v>113</v>
      </c>
      <c r="E163" s="198" t="s">
        <v>226</v>
      </c>
      <c r="F163" s="199" t="s">
        <v>227</v>
      </c>
      <c r="G163" s="200" t="s">
        <v>205</v>
      </c>
      <c r="H163" s="201">
        <v>13.786</v>
      </c>
      <c r="I163" s="202"/>
      <c r="J163" s="203">
        <f>ROUND(I163*H163,2)</f>
        <v>0</v>
      </c>
      <c r="K163" s="199" t="s">
        <v>117</v>
      </c>
      <c r="L163" s="43"/>
      <c r="M163" s="204" t="s">
        <v>21</v>
      </c>
      <c r="N163" s="205" t="s">
        <v>44</v>
      </c>
      <c r="O163" s="79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AR163" s="17" t="s">
        <v>118</v>
      </c>
      <c r="AT163" s="17" t="s">
        <v>113</v>
      </c>
      <c r="AU163" s="17" t="s">
        <v>80</v>
      </c>
      <c r="AY163" s="17" t="s">
        <v>111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78</v>
      </c>
      <c r="BK163" s="208">
        <f>ROUND(I163*H163,2)</f>
        <v>0</v>
      </c>
      <c r="BL163" s="17" t="s">
        <v>118</v>
      </c>
      <c r="BM163" s="17" t="s">
        <v>228</v>
      </c>
    </row>
    <row r="164" s="1" customFormat="1">
      <c r="B164" s="38"/>
      <c r="C164" s="39"/>
      <c r="D164" s="209" t="s">
        <v>120</v>
      </c>
      <c r="E164" s="39"/>
      <c r="F164" s="210" t="s">
        <v>213</v>
      </c>
      <c r="G164" s="39"/>
      <c r="H164" s="39"/>
      <c r="I164" s="124"/>
      <c r="J164" s="39"/>
      <c r="K164" s="39"/>
      <c r="L164" s="43"/>
      <c r="M164" s="211"/>
      <c r="N164" s="79"/>
      <c r="O164" s="79"/>
      <c r="P164" s="79"/>
      <c r="Q164" s="79"/>
      <c r="R164" s="79"/>
      <c r="S164" s="79"/>
      <c r="T164" s="80"/>
      <c r="AT164" s="17" t="s">
        <v>120</v>
      </c>
      <c r="AU164" s="17" t="s">
        <v>80</v>
      </c>
    </row>
    <row r="165" s="11" customFormat="1">
      <c r="B165" s="212"/>
      <c r="C165" s="213"/>
      <c r="D165" s="209" t="s">
        <v>124</v>
      </c>
      <c r="E165" s="214" t="s">
        <v>21</v>
      </c>
      <c r="F165" s="215" t="s">
        <v>229</v>
      </c>
      <c r="G165" s="213"/>
      <c r="H165" s="216">
        <v>13.786</v>
      </c>
      <c r="I165" s="217"/>
      <c r="J165" s="213"/>
      <c r="K165" s="213"/>
      <c r="L165" s="218"/>
      <c r="M165" s="219"/>
      <c r="N165" s="220"/>
      <c r="O165" s="220"/>
      <c r="P165" s="220"/>
      <c r="Q165" s="220"/>
      <c r="R165" s="220"/>
      <c r="S165" s="220"/>
      <c r="T165" s="221"/>
      <c r="AT165" s="222" t="s">
        <v>124</v>
      </c>
      <c r="AU165" s="222" t="s">
        <v>80</v>
      </c>
      <c r="AV165" s="11" t="s">
        <v>80</v>
      </c>
      <c r="AW165" s="11" t="s">
        <v>34</v>
      </c>
      <c r="AX165" s="11" t="s">
        <v>78</v>
      </c>
      <c r="AY165" s="222" t="s">
        <v>111</v>
      </c>
    </row>
    <row r="166" s="1" customFormat="1" ht="22.5" customHeight="1">
      <c r="B166" s="38"/>
      <c r="C166" s="197" t="s">
        <v>230</v>
      </c>
      <c r="D166" s="197" t="s">
        <v>113</v>
      </c>
      <c r="E166" s="198" t="s">
        <v>231</v>
      </c>
      <c r="F166" s="199" t="s">
        <v>232</v>
      </c>
      <c r="G166" s="200" t="s">
        <v>205</v>
      </c>
      <c r="H166" s="201">
        <v>726.26800000000003</v>
      </c>
      <c r="I166" s="202"/>
      <c r="J166" s="203">
        <f>ROUND(I166*H166,2)</f>
        <v>0</v>
      </c>
      <c r="K166" s="199" t="s">
        <v>117</v>
      </c>
      <c r="L166" s="43"/>
      <c r="M166" s="204" t="s">
        <v>21</v>
      </c>
      <c r="N166" s="205" t="s">
        <v>44</v>
      </c>
      <c r="O166" s="79"/>
      <c r="P166" s="206">
        <f>O166*H166</f>
        <v>0</v>
      </c>
      <c r="Q166" s="206">
        <v>0</v>
      </c>
      <c r="R166" s="206">
        <f>Q166*H166</f>
        <v>0</v>
      </c>
      <c r="S166" s="206">
        <v>0</v>
      </c>
      <c r="T166" s="207">
        <f>S166*H166</f>
        <v>0</v>
      </c>
      <c r="AR166" s="17" t="s">
        <v>118</v>
      </c>
      <c r="AT166" s="17" t="s">
        <v>113</v>
      </c>
      <c r="AU166" s="17" t="s">
        <v>80</v>
      </c>
      <c r="AY166" s="17" t="s">
        <v>111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78</v>
      </c>
      <c r="BK166" s="208">
        <f>ROUND(I166*H166,2)</f>
        <v>0</v>
      </c>
      <c r="BL166" s="17" t="s">
        <v>118</v>
      </c>
      <c r="BM166" s="17" t="s">
        <v>233</v>
      </c>
    </row>
    <row r="167" s="1" customFormat="1">
      <c r="B167" s="38"/>
      <c r="C167" s="39"/>
      <c r="D167" s="209" t="s">
        <v>120</v>
      </c>
      <c r="E167" s="39"/>
      <c r="F167" s="210" t="s">
        <v>234</v>
      </c>
      <c r="G167" s="39"/>
      <c r="H167" s="39"/>
      <c r="I167" s="124"/>
      <c r="J167" s="39"/>
      <c r="K167" s="39"/>
      <c r="L167" s="43"/>
      <c r="M167" s="211"/>
      <c r="N167" s="79"/>
      <c r="O167" s="79"/>
      <c r="P167" s="79"/>
      <c r="Q167" s="79"/>
      <c r="R167" s="79"/>
      <c r="S167" s="79"/>
      <c r="T167" s="80"/>
      <c r="AT167" s="17" t="s">
        <v>120</v>
      </c>
      <c r="AU167" s="17" t="s">
        <v>80</v>
      </c>
    </row>
    <row r="168" s="14" customFormat="1">
      <c r="B168" s="245"/>
      <c r="C168" s="246"/>
      <c r="D168" s="209" t="s">
        <v>124</v>
      </c>
      <c r="E168" s="247" t="s">
        <v>21</v>
      </c>
      <c r="F168" s="248" t="s">
        <v>214</v>
      </c>
      <c r="G168" s="246"/>
      <c r="H168" s="247" t="s">
        <v>21</v>
      </c>
      <c r="I168" s="249"/>
      <c r="J168" s="246"/>
      <c r="K168" s="246"/>
      <c r="L168" s="250"/>
      <c r="M168" s="251"/>
      <c r="N168" s="252"/>
      <c r="O168" s="252"/>
      <c r="P168" s="252"/>
      <c r="Q168" s="252"/>
      <c r="R168" s="252"/>
      <c r="S168" s="252"/>
      <c r="T168" s="253"/>
      <c r="AT168" s="254" t="s">
        <v>124</v>
      </c>
      <c r="AU168" s="254" t="s">
        <v>80</v>
      </c>
      <c r="AV168" s="14" t="s">
        <v>78</v>
      </c>
      <c r="AW168" s="14" t="s">
        <v>34</v>
      </c>
      <c r="AX168" s="14" t="s">
        <v>73</v>
      </c>
      <c r="AY168" s="254" t="s">
        <v>111</v>
      </c>
    </row>
    <row r="169" s="11" customFormat="1">
      <c r="B169" s="212"/>
      <c r="C169" s="213"/>
      <c r="D169" s="209" t="s">
        <v>124</v>
      </c>
      <c r="E169" s="214" t="s">
        <v>21</v>
      </c>
      <c r="F169" s="215" t="s">
        <v>235</v>
      </c>
      <c r="G169" s="213"/>
      <c r="H169" s="216">
        <v>639.17999999999995</v>
      </c>
      <c r="I169" s="217"/>
      <c r="J169" s="213"/>
      <c r="K169" s="213"/>
      <c r="L169" s="218"/>
      <c r="M169" s="219"/>
      <c r="N169" s="220"/>
      <c r="O169" s="220"/>
      <c r="P169" s="220"/>
      <c r="Q169" s="220"/>
      <c r="R169" s="220"/>
      <c r="S169" s="220"/>
      <c r="T169" s="221"/>
      <c r="AT169" s="222" t="s">
        <v>124</v>
      </c>
      <c r="AU169" s="222" t="s">
        <v>80</v>
      </c>
      <c r="AV169" s="11" t="s">
        <v>80</v>
      </c>
      <c r="AW169" s="11" t="s">
        <v>34</v>
      </c>
      <c r="AX169" s="11" t="s">
        <v>73</v>
      </c>
      <c r="AY169" s="222" t="s">
        <v>111</v>
      </c>
    </row>
    <row r="170" s="11" customFormat="1">
      <c r="B170" s="212"/>
      <c r="C170" s="213"/>
      <c r="D170" s="209" t="s">
        <v>124</v>
      </c>
      <c r="E170" s="214" t="s">
        <v>21</v>
      </c>
      <c r="F170" s="215" t="s">
        <v>236</v>
      </c>
      <c r="G170" s="213"/>
      <c r="H170" s="216">
        <v>12.288</v>
      </c>
      <c r="I170" s="217"/>
      <c r="J170" s="213"/>
      <c r="K170" s="213"/>
      <c r="L170" s="218"/>
      <c r="M170" s="219"/>
      <c r="N170" s="220"/>
      <c r="O170" s="220"/>
      <c r="P170" s="220"/>
      <c r="Q170" s="220"/>
      <c r="R170" s="220"/>
      <c r="S170" s="220"/>
      <c r="T170" s="221"/>
      <c r="AT170" s="222" t="s">
        <v>124</v>
      </c>
      <c r="AU170" s="222" t="s">
        <v>80</v>
      </c>
      <c r="AV170" s="11" t="s">
        <v>80</v>
      </c>
      <c r="AW170" s="11" t="s">
        <v>34</v>
      </c>
      <c r="AX170" s="11" t="s">
        <v>73</v>
      </c>
      <c r="AY170" s="222" t="s">
        <v>111</v>
      </c>
    </row>
    <row r="171" s="13" customFormat="1">
      <c r="B171" s="234"/>
      <c r="C171" s="235"/>
      <c r="D171" s="209" t="s">
        <v>124</v>
      </c>
      <c r="E171" s="236" t="s">
        <v>21</v>
      </c>
      <c r="F171" s="237" t="s">
        <v>217</v>
      </c>
      <c r="G171" s="235"/>
      <c r="H171" s="238">
        <v>651.46799999999996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AT171" s="244" t="s">
        <v>124</v>
      </c>
      <c r="AU171" s="244" t="s">
        <v>80</v>
      </c>
      <c r="AV171" s="13" t="s">
        <v>131</v>
      </c>
      <c r="AW171" s="13" t="s">
        <v>34</v>
      </c>
      <c r="AX171" s="13" t="s">
        <v>73</v>
      </c>
      <c r="AY171" s="244" t="s">
        <v>111</v>
      </c>
    </row>
    <row r="172" s="11" customFormat="1">
      <c r="B172" s="212"/>
      <c r="C172" s="213"/>
      <c r="D172" s="209" t="s">
        <v>124</v>
      </c>
      <c r="E172" s="214" t="s">
        <v>21</v>
      </c>
      <c r="F172" s="215" t="s">
        <v>237</v>
      </c>
      <c r="G172" s="213"/>
      <c r="H172" s="216">
        <v>74.799999999999997</v>
      </c>
      <c r="I172" s="217"/>
      <c r="J172" s="213"/>
      <c r="K172" s="213"/>
      <c r="L172" s="218"/>
      <c r="M172" s="219"/>
      <c r="N172" s="220"/>
      <c r="O172" s="220"/>
      <c r="P172" s="220"/>
      <c r="Q172" s="220"/>
      <c r="R172" s="220"/>
      <c r="S172" s="220"/>
      <c r="T172" s="221"/>
      <c r="AT172" s="222" t="s">
        <v>124</v>
      </c>
      <c r="AU172" s="222" t="s">
        <v>80</v>
      </c>
      <c r="AV172" s="11" t="s">
        <v>80</v>
      </c>
      <c r="AW172" s="11" t="s">
        <v>34</v>
      </c>
      <c r="AX172" s="11" t="s">
        <v>73</v>
      </c>
      <c r="AY172" s="222" t="s">
        <v>111</v>
      </c>
    </row>
    <row r="173" s="13" customFormat="1">
      <c r="B173" s="234"/>
      <c r="C173" s="235"/>
      <c r="D173" s="209" t="s">
        <v>124</v>
      </c>
      <c r="E173" s="236" t="s">
        <v>21</v>
      </c>
      <c r="F173" s="237" t="s">
        <v>238</v>
      </c>
      <c r="G173" s="235"/>
      <c r="H173" s="238">
        <v>74.799999999999997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124</v>
      </c>
      <c r="AU173" s="244" t="s">
        <v>80</v>
      </c>
      <c r="AV173" s="13" t="s">
        <v>131</v>
      </c>
      <c r="AW173" s="13" t="s">
        <v>34</v>
      </c>
      <c r="AX173" s="13" t="s">
        <v>73</v>
      </c>
      <c r="AY173" s="244" t="s">
        <v>111</v>
      </c>
    </row>
    <row r="174" s="12" customFormat="1">
      <c r="B174" s="223"/>
      <c r="C174" s="224"/>
      <c r="D174" s="209" t="s">
        <v>124</v>
      </c>
      <c r="E174" s="225" t="s">
        <v>21</v>
      </c>
      <c r="F174" s="226" t="s">
        <v>126</v>
      </c>
      <c r="G174" s="224"/>
      <c r="H174" s="227">
        <v>726.26800000000003</v>
      </c>
      <c r="I174" s="228"/>
      <c r="J174" s="224"/>
      <c r="K174" s="224"/>
      <c r="L174" s="229"/>
      <c r="M174" s="230"/>
      <c r="N174" s="231"/>
      <c r="O174" s="231"/>
      <c r="P174" s="231"/>
      <c r="Q174" s="231"/>
      <c r="R174" s="231"/>
      <c r="S174" s="231"/>
      <c r="T174" s="232"/>
      <c r="AT174" s="233" t="s">
        <v>124</v>
      </c>
      <c r="AU174" s="233" t="s">
        <v>80</v>
      </c>
      <c r="AV174" s="12" t="s">
        <v>118</v>
      </c>
      <c r="AW174" s="12" t="s">
        <v>34</v>
      </c>
      <c r="AX174" s="12" t="s">
        <v>78</v>
      </c>
      <c r="AY174" s="233" t="s">
        <v>111</v>
      </c>
    </row>
    <row r="175" s="1" customFormat="1" ht="22.5" customHeight="1">
      <c r="B175" s="38"/>
      <c r="C175" s="197" t="s">
        <v>239</v>
      </c>
      <c r="D175" s="197" t="s">
        <v>113</v>
      </c>
      <c r="E175" s="198" t="s">
        <v>240</v>
      </c>
      <c r="F175" s="199" t="s">
        <v>241</v>
      </c>
      <c r="G175" s="200" t="s">
        <v>205</v>
      </c>
      <c r="H175" s="201">
        <v>181.56700000000001</v>
      </c>
      <c r="I175" s="202"/>
      <c r="J175" s="203">
        <f>ROUND(I175*H175,2)</f>
        <v>0</v>
      </c>
      <c r="K175" s="199" t="s">
        <v>117</v>
      </c>
      <c r="L175" s="43"/>
      <c r="M175" s="204" t="s">
        <v>21</v>
      </c>
      <c r="N175" s="205" t="s">
        <v>44</v>
      </c>
      <c r="O175" s="79"/>
      <c r="P175" s="206">
        <f>O175*H175</f>
        <v>0</v>
      </c>
      <c r="Q175" s="206">
        <v>0</v>
      </c>
      <c r="R175" s="206">
        <f>Q175*H175</f>
        <v>0</v>
      </c>
      <c r="S175" s="206">
        <v>0</v>
      </c>
      <c r="T175" s="207">
        <f>S175*H175</f>
        <v>0</v>
      </c>
      <c r="AR175" s="17" t="s">
        <v>118</v>
      </c>
      <c r="AT175" s="17" t="s">
        <v>113</v>
      </c>
      <c r="AU175" s="17" t="s">
        <v>80</v>
      </c>
      <c r="AY175" s="17" t="s">
        <v>111</v>
      </c>
      <c r="BE175" s="208">
        <f>IF(N175="základní",J175,0)</f>
        <v>0</v>
      </c>
      <c r="BF175" s="208">
        <f>IF(N175="snížená",J175,0)</f>
        <v>0</v>
      </c>
      <c r="BG175" s="208">
        <f>IF(N175="zákl. přenesená",J175,0)</f>
        <v>0</v>
      </c>
      <c r="BH175" s="208">
        <f>IF(N175="sníž. přenesená",J175,0)</f>
        <v>0</v>
      </c>
      <c r="BI175" s="208">
        <f>IF(N175="nulová",J175,0)</f>
        <v>0</v>
      </c>
      <c r="BJ175" s="17" t="s">
        <v>78</v>
      </c>
      <c r="BK175" s="208">
        <f>ROUND(I175*H175,2)</f>
        <v>0</v>
      </c>
      <c r="BL175" s="17" t="s">
        <v>118</v>
      </c>
      <c r="BM175" s="17" t="s">
        <v>242</v>
      </c>
    </row>
    <row r="176" s="1" customFormat="1">
      <c r="B176" s="38"/>
      <c r="C176" s="39"/>
      <c r="D176" s="209" t="s">
        <v>120</v>
      </c>
      <c r="E176" s="39"/>
      <c r="F176" s="210" t="s">
        <v>234</v>
      </c>
      <c r="G176" s="39"/>
      <c r="H176" s="39"/>
      <c r="I176" s="124"/>
      <c r="J176" s="39"/>
      <c r="K176" s="39"/>
      <c r="L176" s="43"/>
      <c r="M176" s="211"/>
      <c r="N176" s="79"/>
      <c r="O176" s="79"/>
      <c r="P176" s="79"/>
      <c r="Q176" s="79"/>
      <c r="R176" s="79"/>
      <c r="S176" s="79"/>
      <c r="T176" s="80"/>
      <c r="AT176" s="17" t="s">
        <v>120</v>
      </c>
      <c r="AU176" s="17" t="s">
        <v>80</v>
      </c>
    </row>
    <row r="177" s="14" customFormat="1">
      <c r="B177" s="245"/>
      <c r="C177" s="246"/>
      <c r="D177" s="209" t="s">
        <v>124</v>
      </c>
      <c r="E177" s="247" t="s">
        <v>21</v>
      </c>
      <c r="F177" s="248" t="s">
        <v>222</v>
      </c>
      <c r="G177" s="246"/>
      <c r="H177" s="247" t="s">
        <v>21</v>
      </c>
      <c r="I177" s="249"/>
      <c r="J177" s="246"/>
      <c r="K177" s="246"/>
      <c r="L177" s="250"/>
      <c r="M177" s="251"/>
      <c r="N177" s="252"/>
      <c r="O177" s="252"/>
      <c r="P177" s="252"/>
      <c r="Q177" s="252"/>
      <c r="R177" s="252"/>
      <c r="S177" s="252"/>
      <c r="T177" s="253"/>
      <c r="AT177" s="254" t="s">
        <v>124</v>
      </c>
      <c r="AU177" s="254" t="s">
        <v>80</v>
      </c>
      <c r="AV177" s="14" t="s">
        <v>78</v>
      </c>
      <c r="AW177" s="14" t="s">
        <v>34</v>
      </c>
      <c r="AX177" s="14" t="s">
        <v>73</v>
      </c>
      <c r="AY177" s="254" t="s">
        <v>111</v>
      </c>
    </row>
    <row r="178" s="11" customFormat="1">
      <c r="B178" s="212"/>
      <c r="C178" s="213"/>
      <c r="D178" s="209" t="s">
        <v>124</v>
      </c>
      <c r="E178" s="214" t="s">
        <v>21</v>
      </c>
      <c r="F178" s="215" t="s">
        <v>243</v>
      </c>
      <c r="G178" s="213"/>
      <c r="H178" s="216">
        <v>159.79499999999999</v>
      </c>
      <c r="I178" s="217"/>
      <c r="J178" s="213"/>
      <c r="K178" s="213"/>
      <c r="L178" s="218"/>
      <c r="M178" s="219"/>
      <c r="N178" s="220"/>
      <c r="O178" s="220"/>
      <c r="P178" s="220"/>
      <c r="Q178" s="220"/>
      <c r="R178" s="220"/>
      <c r="S178" s="220"/>
      <c r="T178" s="221"/>
      <c r="AT178" s="222" t="s">
        <v>124</v>
      </c>
      <c r="AU178" s="222" t="s">
        <v>80</v>
      </c>
      <c r="AV178" s="11" t="s">
        <v>80</v>
      </c>
      <c r="AW178" s="11" t="s">
        <v>34</v>
      </c>
      <c r="AX178" s="11" t="s">
        <v>73</v>
      </c>
      <c r="AY178" s="222" t="s">
        <v>111</v>
      </c>
    </row>
    <row r="179" s="11" customFormat="1">
      <c r="B179" s="212"/>
      <c r="C179" s="213"/>
      <c r="D179" s="209" t="s">
        <v>124</v>
      </c>
      <c r="E179" s="214" t="s">
        <v>21</v>
      </c>
      <c r="F179" s="215" t="s">
        <v>244</v>
      </c>
      <c r="G179" s="213"/>
      <c r="H179" s="216">
        <v>3.0720000000000001</v>
      </c>
      <c r="I179" s="217"/>
      <c r="J179" s="213"/>
      <c r="K179" s="213"/>
      <c r="L179" s="218"/>
      <c r="M179" s="219"/>
      <c r="N179" s="220"/>
      <c r="O179" s="220"/>
      <c r="P179" s="220"/>
      <c r="Q179" s="220"/>
      <c r="R179" s="220"/>
      <c r="S179" s="220"/>
      <c r="T179" s="221"/>
      <c r="AT179" s="222" t="s">
        <v>124</v>
      </c>
      <c r="AU179" s="222" t="s">
        <v>80</v>
      </c>
      <c r="AV179" s="11" t="s">
        <v>80</v>
      </c>
      <c r="AW179" s="11" t="s">
        <v>34</v>
      </c>
      <c r="AX179" s="11" t="s">
        <v>73</v>
      </c>
      <c r="AY179" s="222" t="s">
        <v>111</v>
      </c>
    </row>
    <row r="180" s="13" customFormat="1">
      <c r="B180" s="234"/>
      <c r="C180" s="235"/>
      <c r="D180" s="209" t="s">
        <v>124</v>
      </c>
      <c r="E180" s="236" t="s">
        <v>21</v>
      </c>
      <c r="F180" s="237" t="s">
        <v>217</v>
      </c>
      <c r="G180" s="235"/>
      <c r="H180" s="238">
        <v>162.86699999999999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124</v>
      </c>
      <c r="AU180" s="244" t="s">
        <v>80</v>
      </c>
      <c r="AV180" s="13" t="s">
        <v>131</v>
      </c>
      <c r="AW180" s="13" t="s">
        <v>34</v>
      </c>
      <c r="AX180" s="13" t="s">
        <v>73</v>
      </c>
      <c r="AY180" s="244" t="s">
        <v>111</v>
      </c>
    </row>
    <row r="181" s="11" customFormat="1">
      <c r="B181" s="212"/>
      <c r="C181" s="213"/>
      <c r="D181" s="209" t="s">
        <v>124</v>
      </c>
      <c r="E181" s="214" t="s">
        <v>21</v>
      </c>
      <c r="F181" s="215" t="s">
        <v>245</v>
      </c>
      <c r="G181" s="213"/>
      <c r="H181" s="216">
        <v>18.699999999999999</v>
      </c>
      <c r="I181" s="217"/>
      <c r="J181" s="213"/>
      <c r="K181" s="213"/>
      <c r="L181" s="218"/>
      <c r="M181" s="219"/>
      <c r="N181" s="220"/>
      <c r="O181" s="220"/>
      <c r="P181" s="220"/>
      <c r="Q181" s="220"/>
      <c r="R181" s="220"/>
      <c r="S181" s="220"/>
      <c r="T181" s="221"/>
      <c r="AT181" s="222" t="s">
        <v>124</v>
      </c>
      <c r="AU181" s="222" t="s">
        <v>80</v>
      </c>
      <c r="AV181" s="11" t="s">
        <v>80</v>
      </c>
      <c r="AW181" s="11" t="s">
        <v>34</v>
      </c>
      <c r="AX181" s="11" t="s">
        <v>73</v>
      </c>
      <c r="AY181" s="222" t="s">
        <v>111</v>
      </c>
    </row>
    <row r="182" s="13" customFormat="1">
      <c r="B182" s="234"/>
      <c r="C182" s="235"/>
      <c r="D182" s="209" t="s">
        <v>124</v>
      </c>
      <c r="E182" s="236" t="s">
        <v>21</v>
      </c>
      <c r="F182" s="237" t="s">
        <v>238</v>
      </c>
      <c r="G182" s="235"/>
      <c r="H182" s="238">
        <v>18.699999999999999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AT182" s="244" t="s">
        <v>124</v>
      </c>
      <c r="AU182" s="244" t="s">
        <v>80</v>
      </c>
      <c r="AV182" s="13" t="s">
        <v>131</v>
      </c>
      <c r="AW182" s="13" t="s">
        <v>34</v>
      </c>
      <c r="AX182" s="13" t="s">
        <v>73</v>
      </c>
      <c r="AY182" s="244" t="s">
        <v>111</v>
      </c>
    </row>
    <row r="183" s="12" customFormat="1">
      <c r="B183" s="223"/>
      <c r="C183" s="224"/>
      <c r="D183" s="209" t="s">
        <v>124</v>
      </c>
      <c r="E183" s="225" t="s">
        <v>21</v>
      </c>
      <c r="F183" s="226" t="s">
        <v>126</v>
      </c>
      <c r="G183" s="224"/>
      <c r="H183" s="227">
        <v>181.56700000000001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AT183" s="233" t="s">
        <v>124</v>
      </c>
      <c r="AU183" s="233" t="s">
        <v>80</v>
      </c>
      <c r="AV183" s="12" t="s">
        <v>118</v>
      </c>
      <c r="AW183" s="12" t="s">
        <v>34</v>
      </c>
      <c r="AX183" s="12" t="s">
        <v>78</v>
      </c>
      <c r="AY183" s="233" t="s">
        <v>111</v>
      </c>
    </row>
    <row r="184" s="1" customFormat="1" ht="22.5" customHeight="1">
      <c r="B184" s="38"/>
      <c r="C184" s="197" t="s">
        <v>246</v>
      </c>
      <c r="D184" s="197" t="s">
        <v>113</v>
      </c>
      <c r="E184" s="198" t="s">
        <v>247</v>
      </c>
      <c r="F184" s="199" t="s">
        <v>248</v>
      </c>
      <c r="G184" s="200" t="s">
        <v>205</v>
      </c>
      <c r="H184" s="201">
        <v>90.784000000000006</v>
      </c>
      <c r="I184" s="202"/>
      <c r="J184" s="203">
        <f>ROUND(I184*H184,2)</f>
        <v>0</v>
      </c>
      <c r="K184" s="199" t="s">
        <v>117</v>
      </c>
      <c r="L184" s="43"/>
      <c r="M184" s="204" t="s">
        <v>21</v>
      </c>
      <c r="N184" s="205" t="s">
        <v>44</v>
      </c>
      <c r="O184" s="79"/>
      <c r="P184" s="206">
        <f>O184*H184</f>
        <v>0</v>
      </c>
      <c r="Q184" s="206">
        <v>0</v>
      </c>
      <c r="R184" s="206">
        <f>Q184*H184</f>
        <v>0</v>
      </c>
      <c r="S184" s="206">
        <v>0</v>
      </c>
      <c r="T184" s="207">
        <f>S184*H184</f>
        <v>0</v>
      </c>
      <c r="AR184" s="17" t="s">
        <v>118</v>
      </c>
      <c r="AT184" s="17" t="s">
        <v>113</v>
      </c>
      <c r="AU184" s="17" t="s">
        <v>80</v>
      </c>
      <c r="AY184" s="17" t="s">
        <v>111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78</v>
      </c>
      <c r="BK184" s="208">
        <f>ROUND(I184*H184,2)</f>
        <v>0</v>
      </c>
      <c r="BL184" s="17" t="s">
        <v>118</v>
      </c>
      <c r="BM184" s="17" t="s">
        <v>249</v>
      </c>
    </row>
    <row r="185" s="1" customFormat="1">
      <c r="B185" s="38"/>
      <c r="C185" s="39"/>
      <c r="D185" s="209" t="s">
        <v>120</v>
      </c>
      <c r="E185" s="39"/>
      <c r="F185" s="210" t="s">
        <v>234</v>
      </c>
      <c r="G185" s="39"/>
      <c r="H185" s="39"/>
      <c r="I185" s="124"/>
      <c r="J185" s="39"/>
      <c r="K185" s="39"/>
      <c r="L185" s="43"/>
      <c r="M185" s="211"/>
      <c r="N185" s="79"/>
      <c r="O185" s="79"/>
      <c r="P185" s="79"/>
      <c r="Q185" s="79"/>
      <c r="R185" s="79"/>
      <c r="S185" s="79"/>
      <c r="T185" s="80"/>
      <c r="AT185" s="17" t="s">
        <v>120</v>
      </c>
      <c r="AU185" s="17" t="s">
        <v>80</v>
      </c>
    </row>
    <row r="186" s="11" customFormat="1">
      <c r="B186" s="212"/>
      <c r="C186" s="213"/>
      <c r="D186" s="209" t="s">
        <v>124</v>
      </c>
      <c r="E186" s="214" t="s">
        <v>21</v>
      </c>
      <c r="F186" s="215" t="s">
        <v>250</v>
      </c>
      <c r="G186" s="213"/>
      <c r="H186" s="216">
        <v>90.784000000000006</v>
      </c>
      <c r="I186" s="217"/>
      <c r="J186" s="213"/>
      <c r="K186" s="213"/>
      <c r="L186" s="218"/>
      <c r="M186" s="219"/>
      <c r="N186" s="220"/>
      <c r="O186" s="220"/>
      <c r="P186" s="220"/>
      <c r="Q186" s="220"/>
      <c r="R186" s="220"/>
      <c r="S186" s="220"/>
      <c r="T186" s="221"/>
      <c r="AT186" s="222" t="s">
        <v>124</v>
      </c>
      <c r="AU186" s="222" t="s">
        <v>80</v>
      </c>
      <c r="AV186" s="11" t="s">
        <v>80</v>
      </c>
      <c r="AW186" s="11" t="s">
        <v>34</v>
      </c>
      <c r="AX186" s="11" t="s">
        <v>78</v>
      </c>
      <c r="AY186" s="222" t="s">
        <v>111</v>
      </c>
    </row>
    <row r="187" s="1" customFormat="1" ht="16.5" customHeight="1">
      <c r="B187" s="38"/>
      <c r="C187" s="197" t="s">
        <v>7</v>
      </c>
      <c r="D187" s="197" t="s">
        <v>113</v>
      </c>
      <c r="E187" s="198" t="s">
        <v>251</v>
      </c>
      <c r="F187" s="199" t="s">
        <v>252</v>
      </c>
      <c r="G187" s="200" t="s">
        <v>167</v>
      </c>
      <c r="H187" s="201">
        <v>62</v>
      </c>
      <c r="I187" s="202"/>
      <c r="J187" s="203">
        <f>ROUND(I187*H187,2)</f>
        <v>0</v>
      </c>
      <c r="K187" s="199" t="s">
        <v>117</v>
      </c>
      <c r="L187" s="43"/>
      <c r="M187" s="204" t="s">
        <v>21</v>
      </c>
      <c r="N187" s="205" t="s">
        <v>44</v>
      </c>
      <c r="O187" s="79"/>
      <c r="P187" s="206">
        <f>O187*H187</f>
        <v>0</v>
      </c>
      <c r="Q187" s="206">
        <v>0</v>
      </c>
      <c r="R187" s="206">
        <f>Q187*H187</f>
        <v>0</v>
      </c>
      <c r="S187" s="206">
        <v>0</v>
      </c>
      <c r="T187" s="207">
        <f>S187*H187</f>
        <v>0</v>
      </c>
      <c r="AR187" s="17" t="s">
        <v>118</v>
      </c>
      <c r="AT187" s="17" t="s">
        <v>113</v>
      </c>
      <c r="AU187" s="17" t="s">
        <v>80</v>
      </c>
      <c r="AY187" s="17" t="s">
        <v>111</v>
      </c>
      <c r="BE187" s="208">
        <f>IF(N187="základní",J187,0)</f>
        <v>0</v>
      </c>
      <c r="BF187" s="208">
        <f>IF(N187="snížená",J187,0)</f>
        <v>0</v>
      </c>
      <c r="BG187" s="208">
        <f>IF(N187="zákl. přenesená",J187,0)</f>
        <v>0</v>
      </c>
      <c r="BH187" s="208">
        <f>IF(N187="sníž. přenesená",J187,0)</f>
        <v>0</v>
      </c>
      <c r="BI187" s="208">
        <f>IF(N187="nulová",J187,0)</f>
        <v>0</v>
      </c>
      <c r="BJ187" s="17" t="s">
        <v>78</v>
      </c>
      <c r="BK187" s="208">
        <f>ROUND(I187*H187,2)</f>
        <v>0</v>
      </c>
      <c r="BL187" s="17" t="s">
        <v>118</v>
      </c>
      <c r="BM187" s="17" t="s">
        <v>253</v>
      </c>
    </row>
    <row r="188" s="1" customFormat="1">
      <c r="B188" s="38"/>
      <c r="C188" s="39"/>
      <c r="D188" s="209" t="s">
        <v>120</v>
      </c>
      <c r="E188" s="39"/>
      <c r="F188" s="210" t="s">
        <v>254</v>
      </c>
      <c r="G188" s="39"/>
      <c r="H188" s="39"/>
      <c r="I188" s="124"/>
      <c r="J188" s="39"/>
      <c r="K188" s="39"/>
      <c r="L188" s="43"/>
      <c r="M188" s="211"/>
      <c r="N188" s="79"/>
      <c r="O188" s="79"/>
      <c r="P188" s="79"/>
      <c r="Q188" s="79"/>
      <c r="R188" s="79"/>
      <c r="S188" s="79"/>
      <c r="T188" s="80"/>
      <c r="AT188" s="17" t="s">
        <v>120</v>
      </c>
      <c r="AU188" s="17" t="s">
        <v>80</v>
      </c>
    </row>
    <row r="189" s="11" customFormat="1">
      <c r="B189" s="212"/>
      <c r="C189" s="213"/>
      <c r="D189" s="209" t="s">
        <v>124</v>
      </c>
      <c r="E189" s="214" t="s">
        <v>21</v>
      </c>
      <c r="F189" s="215" t="s">
        <v>255</v>
      </c>
      <c r="G189" s="213"/>
      <c r="H189" s="216">
        <v>62</v>
      </c>
      <c r="I189" s="217"/>
      <c r="J189" s="213"/>
      <c r="K189" s="213"/>
      <c r="L189" s="218"/>
      <c r="M189" s="219"/>
      <c r="N189" s="220"/>
      <c r="O189" s="220"/>
      <c r="P189" s="220"/>
      <c r="Q189" s="220"/>
      <c r="R189" s="220"/>
      <c r="S189" s="220"/>
      <c r="T189" s="221"/>
      <c r="AT189" s="222" t="s">
        <v>124</v>
      </c>
      <c r="AU189" s="222" t="s">
        <v>80</v>
      </c>
      <c r="AV189" s="11" t="s">
        <v>80</v>
      </c>
      <c r="AW189" s="11" t="s">
        <v>34</v>
      </c>
      <c r="AX189" s="11" t="s">
        <v>73</v>
      </c>
      <c r="AY189" s="222" t="s">
        <v>111</v>
      </c>
    </row>
    <row r="190" s="12" customFormat="1">
      <c r="B190" s="223"/>
      <c r="C190" s="224"/>
      <c r="D190" s="209" t="s">
        <v>124</v>
      </c>
      <c r="E190" s="225" t="s">
        <v>21</v>
      </c>
      <c r="F190" s="226" t="s">
        <v>126</v>
      </c>
      <c r="G190" s="224"/>
      <c r="H190" s="227">
        <v>62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AT190" s="233" t="s">
        <v>124</v>
      </c>
      <c r="AU190" s="233" t="s">
        <v>80</v>
      </c>
      <c r="AV190" s="12" t="s">
        <v>118</v>
      </c>
      <c r="AW190" s="12" t="s">
        <v>34</v>
      </c>
      <c r="AX190" s="12" t="s">
        <v>78</v>
      </c>
      <c r="AY190" s="233" t="s">
        <v>111</v>
      </c>
    </row>
    <row r="191" s="1" customFormat="1" ht="16.5" customHeight="1">
      <c r="B191" s="38"/>
      <c r="C191" s="197" t="s">
        <v>256</v>
      </c>
      <c r="D191" s="197" t="s">
        <v>113</v>
      </c>
      <c r="E191" s="198" t="s">
        <v>257</v>
      </c>
      <c r="F191" s="199" t="s">
        <v>258</v>
      </c>
      <c r="G191" s="200" t="s">
        <v>116</v>
      </c>
      <c r="H191" s="201">
        <v>1774.0999999999999</v>
      </c>
      <c r="I191" s="202"/>
      <c r="J191" s="203">
        <f>ROUND(I191*H191,2)</f>
        <v>0</v>
      </c>
      <c r="K191" s="199" t="s">
        <v>117</v>
      </c>
      <c r="L191" s="43"/>
      <c r="M191" s="204" t="s">
        <v>21</v>
      </c>
      <c r="N191" s="205" t="s">
        <v>44</v>
      </c>
      <c r="O191" s="79"/>
      <c r="P191" s="206">
        <f>O191*H191</f>
        <v>0</v>
      </c>
      <c r="Q191" s="206">
        <v>0.00199</v>
      </c>
      <c r="R191" s="206">
        <f>Q191*H191</f>
        <v>3.530459</v>
      </c>
      <c r="S191" s="206">
        <v>0</v>
      </c>
      <c r="T191" s="207">
        <f>S191*H191</f>
        <v>0</v>
      </c>
      <c r="AR191" s="17" t="s">
        <v>118</v>
      </c>
      <c r="AT191" s="17" t="s">
        <v>113</v>
      </c>
      <c r="AU191" s="17" t="s">
        <v>80</v>
      </c>
      <c r="AY191" s="17" t="s">
        <v>111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7" t="s">
        <v>78</v>
      </c>
      <c r="BK191" s="208">
        <f>ROUND(I191*H191,2)</f>
        <v>0</v>
      </c>
      <c r="BL191" s="17" t="s">
        <v>118</v>
      </c>
      <c r="BM191" s="17" t="s">
        <v>259</v>
      </c>
    </row>
    <row r="192" s="1" customFormat="1">
      <c r="B192" s="38"/>
      <c r="C192" s="39"/>
      <c r="D192" s="209" t="s">
        <v>120</v>
      </c>
      <c r="E192" s="39"/>
      <c r="F192" s="210" t="s">
        <v>260</v>
      </c>
      <c r="G192" s="39"/>
      <c r="H192" s="39"/>
      <c r="I192" s="124"/>
      <c r="J192" s="39"/>
      <c r="K192" s="39"/>
      <c r="L192" s="43"/>
      <c r="M192" s="211"/>
      <c r="N192" s="79"/>
      <c r="O192" s="79"/>
      <c r="P192" s="79"/>
      <c r="Q192" s="79"/>
      <c r="R192" s="79"/>
      <c r="S192" s="79"/>
      <c r="T192" s="80"/>
      <c r="AT192" s="17" t="s">
        <v>120</v>
      </c>
      <c r="AU192" s="17" t="s">
        <v>80</v>
      </c>
    </row>
    <row r="193" s="11" customFormat="1">
      <c r="B193" s="212"/>
      <c r="C193" s="213"/>
      <c r="D193" s="209" t="s">
        <v>124</v>
      </c>
      <c r="E193" s="214" t="s">
        <v>21</v>
      </c>
      <c r="F193" s="215" t="s">
        <v>261</v>
      </c>
      <c r="G193" s="213"/>
      <c r="H193" s="216">
        <v>1730.9000000000001</v>
      </c>
      <c r="I193" s="217"/>
      <c r="J193" s="213"/>
      <c r="K193" s="213"/>
      <c r="L193" s="218"/>
      <c r="M193" s="219"/>
      <c r="N193" s="220"/>
      <c r="O193" s="220"/>
      <c r="P193" s="220"/>
      <c r="Q193" s="220"/>
      <c r="R193" s="220"/>
      <c r="S193" s="220"/>
      <c r="T193" s="221"/>
      <c r="AT193" s="222" t="s">
        <v>124</v>
      </c>
      <c r="AU193" s="222" t="s">
        <v>80</v>
      </c>
      <c r="AV193" s="11" t="s">
        <v>80</v>
      </c>
      <c r="AW193" s="11" t="s">
        <v>34</v>
      </c>
      <c r="AX193" s="11" t="s">
        <v>73</v>
      </c>
      <c r="AY193" s="222" t="s">
        <v>111</v>
      </c>
    </row>
    <row r="194" s="11" customFormat="1">
      <c r="B194" s="212"/>
      <c r="C194" s="213"/>
      <c r="D194" s="209" t="s">
        <v>124</v>
      </c>
      <c r="E194" s="214" t="s">
        <v>21</v>
      </c>
      <c r="F194" s="215" t="s">
        <v>262</v>
      </c>
      <c r="G194" s="213"/>
      <c r="H194" s="216">
        <v>43.200000000000003</v>
      </c>
      <c r="I194" s="217"/>
      <c r="J194" s="213"/>
      <c r="K194" s="213"/>
      <c r="L194" s="218"/>
      <c r="M194" s="219"/>
      <c r="N194" s="220"/>
      <c r="O194" s="220"/>
      <c r="P194" s="220"/>
      <c r="Q194" s="220"/>
      <c r="R194" s="220"/>
      <c r="S194" s="220"/>
      <c r="T194" s="221"/>
      <c r="AT194" s="222" t="s">
        <v>124</v>
      </c>
      <c r="AU194" s="222" t="s">
        <v>80</v>
      </c>
      <c r="AV194" s="11" t="s">
        <v>80</v>
      </c>
      <c r="AW194" s="11" t="s">
        <v>34</v>
      </c>
      <c r="AX194" s="11" t="s">
        <v>73</v>
      </c>
      <c r="AY194" s="222" t="s">
        <v>111</v>
      </c>
    </row>
    <row r="195" s="12" customFormat="1">
      <c r="B195" s="223"/>
      <c r="C195" s="224"/>
      <c r="D195" s="209" t="s">
        <v>124</v>
      </c>
      <c r="E195" s="225" t="s">
        <v>21</v>
      </c>
      <c r="F195" s="226" t="s">
        <v>126</v>
      </c>
      <c r="G195" s="224"/>
      <c r="H195" s="227">
        <v>1774.0999999999999</v>
      </c>
      <c r="I195" s="228"/>
      <c r="J195" s="224"/>
      <c r="K195" s="224"/>
      <c r="L195" s="229"/>
      <c r="M195" s="230"/>
      <c r="N195" s="231"/>
      <c r="O195" s="231"/>
      <c r="P195" s="231"/>
      <c r="Q195" s="231"/>
      <c r="R195" s="231"/>
      <c r="S195" s="231"/>
      <c r="T195" s="232"/>
      <c r="AT195" s="233" t="s">
        <v>124</v>
      </c>
      <c r="AU195" s="233" t="s">
        <v>80</v>
      </c>
      <c r="AV195" s="12" t="s">
        <v>118</v>
      </c>
      <c r="AW195" s="12" t="s">
        <v>34</v>
      </c>
      <c r="AX195" s="12" t="s">
        <v>78</v>
      </c>
      <c r="AY195" s="233" t="s">
        <v>111</v>
      </c>
    </row>
    <row r="196" s="1" customFormat="1" ht="16.5" customHeight="1">
      <c r="B196" s="38"/>
      <c r="C196" s="197" t="s">
        <v>263</v>
      </c>
      <c r="D196" s="197" t="s">
        <v>113</v>
      </c>
      <c r="E196" s="198" t="s">
        <v>264</v>
      </c>
      <c r="F196" s="199" t="s">
        <v>265</v>
      </c>
      <c r="G196" s="200" t="s">
        <v>116</v>
      </c>
      <c r="H196" s="201">
        <v>204</v>
      </c>
      <c r="I196" s="202"/>
      <c r="J196" s="203">
        <f>ROUND(I196*H196,2)</f>
        <v>0</v>
      </c>
      <c r="K196" s="199" t="s">
        <v>117</v>
      </c>
      <c r="L196" s="43"/>
      <c r="M196" s="204" t="s">
        <v>21</v>
      </c>
      <c r="N196" s="205" t="s">
        <v>44</v>
      </c>
      <c r="O196" s="79"/>
      <c r="P196" s="206">
        <f>O196*H196</f>
        <v>0</v>
      </c>
      <c r="Q196" s="206">
        <v>0.0020100000000000001</v>
      </c>
      <c r="R196" s="206">
        <f>Q196*H196</f>
        <v>0.41004000000000002</v>
      </c>
      <c r="S196" s="206">
        <v>0</v>
      </c>
      <c r="T196" s="207">
        <f>S196*H196</f>
        <v>0</v>
      </c>
      <c r="AR196" s="17" t="s">
        <v>118</v>
      </c>
      <c r="AT196" s="17" t="s">
        <v>113</v>
      </c>
      <c r="AU196" s="17" t="s">
        <v>80</v>
      </c>
      <c r="AY196" s="17" t="s">
        <v>111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78</v>
      </c>
      <c r="BK196" s="208">
        <f>ROUND(I196*H196,2)</f>
        <v>0</v>
      </c>
      <c r="BL196" s="17" t="s">
        <v>118</v>
      </c>
      <c r="BM196" s="17" t="s">
        <v>266</v>
      </c>
    </row>
    <row r="197" s="1" customFormat="1">
      <c r="B197" s="38"/>
      <c r="C197" s="39"/>
      <c r="D197" s="209" t="s">
        <v>120</v>
      </c>
      <c r="E197" s="39"/>
      <c r="F197" s="210" t="s">
        <v>260</v>
      </c>
      <c r="G197" s="39"/>
      <c r="H197" s="39"/>
      <c r="I197" s="124"/>
      <c r="J197" s="39"/>
      <c r="K197" s="39"/>
      <c r="L197" s="43"/>
      <c r="M197" s="211"/>
      <c r="N197" s="79"/>
      <c r="O197" s="79"/>
      <c r="P197" s="79"/>
      <c r="Q197" s="79"/>
      <c r="R197" s="79"/>
      <c r="S197" s="79"/>
      <c r="T197" s="80"/>
      <c r="AT197" s="17" t="s">
        <v>120</v>
      </c>
      <c r="AU197" s="17" t="s">
        <v>80</v>
      </c>
    </row>
    <row r="198" s="11" customFormat="1">
      <c r="B198" s="212"/>
      <c r="C198" s="213"/>
      <c r="D198" s="209" t="s">
        <v>124</v>
      </c>
      <c r="E198" s="214" t="s">
        <v>21</v>
      </c>
      <c r="F198" s="215" t="s">
        <v>267</v>
      </c>
      <c r="G198" s="213"/>
      <c r="H198" s="216">
        <v>204</v>
      </c>
      <c r="I198" s="217"/>
      <c r="J198" s="213"/>
      <c r="K198" s="213"/>
      <c r="L198" s="218"/>
      <c r="M198" s="219"/>
      <c r="N198" s="220"/>
      <c r="O198" s="220"/>
      <c r="P198" s="220"/>
      <c r="Q198" s="220"/>
      <c r="R198" s="220"/>
      <c r="S198" s="220"/>
      <c r="T198" s="221"/>
      <c r="AT198" s="222" t="s">
        <v>124</v>
      </c>
      <c r="AU198" s="222" t="s">
        <v>80</v>
      </c>
      <c r="AV198" s="11" t="s">
        <v>80</v>
      </c>
      <c r="AW198" s="11" t="s">
        <v>34</v>
      </c>
      <c r="AX198" s="11" t="s">
        <v>73</v>
      </c>
      <c r="AY198" s="222" t="s">
        <v>111</v>
      </c>
    </row>
    <row r="199" s="12" customFormat="1">
      <c r="B199" s="223"/>
      <c r="C199" s="224"/>
      <c r="D199" s="209" t="s">
        <v>124</v>
      </c>
      <c r="E199" s="225" t="s">
        <v>21</v>
      </c>
      <c r="F199" s="226" t="s">
        <v>126</v>
      </c>
      <c r="G199" s="224"/>
      <c r="H199" s="227">
        <v>204</v>
      </c>
      <c r="I199" s="228"/>
      <c r="J199" s="224"/>
      <c r="K199" s="224"/>
      <c r="L199" s="229"/>
      <c r="M199" s="230"/>
      <c r="N199" s="231"/>
      <c r="O199" s="231"/>
      <c r="P199" s="231"/>
      <c r="Q199" s="231"/>
      <c r="R199" s="231"/>
      <c r="S199" s="231"/>
      <c r="T199" s="232"/>
      <c r="AT199" s="233" t="s">
        <v>124</v>
      </c>
      <c r="AU199" s="233" t="s">
        <v>80</v>
      </c>
      <c r="AV199" s="12" t="s">
        <v>118</v>
      </c>
      <c r="AW199" s="12" t="s">
        <v>34</v>
      </c>
      <c r="AX199" s="12" t="s">
        <v>78</v>
      </c>
      <c r="AY199" s="233" t="s">
        <v>111</v>
      </c>
    </row>
    <row r="200" s="1" customFormat="1" ht="22.5" customHeight="1">
      <c r="B200" s="38"/>
      <c r="C200" s="197" t="s">
        <v>268</v>
      </c>
      <c r="D200" s="197" t="s">
        <v>113</v>
      </c>
      <c r="E200" s="198" t="s">
        <v>269</v>
      </c>
      <c r="F200" s="199" t="s">
        <v>270</v>
      </c>
      <c r="G200" s="200" t="s">
        <v>116</v>
      </c>
      <c r="H200" s="201">
        <v>1774.0999999999999</v>
      </c>
      <c r="I200" s="202"/>
      <c r="J200" s="203">
        <f>ROUND(I200*H200,2)</f>
        <v>0</v>
      </c>
      <c r="K200" s="199" t="s">
        <v>117</v>
      </c>
      <c r="L200" s="43"/>
      <c r="M200" s="204" t="s">
        <v>21</v>
      </c>
      <c r="N200" s="205" t="s">
        <v>44</v>
      </c>
      <c r="O200" s="79"/>
      <c r="P200" s="206">
        <f>O200*H200</f>
        <v>0</v>
      </c>
      <c r="Q200" s="206">
        <v>0</v>
      </c>
      <c r="R200" s="206">
        <f>Q200*H200</f>
        <v>0</v>
      </c>
      <c r="S200" s="206">
        <v>0</v>
      </c>
      <c r="T200" s="207">
        <f>S200*H200</f>
        <v>0</v>
      </c>
      <c r="AR200" s="17" t="s">
        <v>118</v>
      </c>
      <c r="AT200" s="17" t="s">
        <v>113</v>
      </c>
      <c r="AU200" s="17" t="s">
        <v>80</v>
      </c>
      <c r="AY200" s="17" t="s">
        <v>111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7" t="s">
        <v>78</v>
      </c>
      <c r="BK200" s="208">
        <f>ROUND(I200*H200,2)</f>
        <v>0</v>
      </c>
      <c r="BL200" s="17" t="s">
        <v>118</v>
      </c>
      <c r="BM200" s="17" t="s">
        <v>271</v>
      </c>
    </row>
    <row r="201" s="1" customFormat="1" ht="22.5" customHeight="1">
      <c r="B201" s="38"/>
      <c r="C201" s="197" t="s">
        <v>272</v>
      </c>
      <c r="D201" s="197" t="s">
        <v>113</v>
      </c>
      <c r="E201" s="198" t="s">
        <v>273</v>
      </c>
      <c r="F201" s="199" t="s">
        <v>274</v>
      </c>
      <c r="G201" s="200" t="s">
        <v>116</v>
      </c>
      <c r="H201" s="201">
        <v>204</v>
      </c>
      <c r="I201" s="202"/>
      <c r="J201" s="203">
        <f>ROUND(I201*H201,2)</f>
        <v>0</v>
      </c>
      <c r="K201" s="199" t="s">
        <v>117</v>
      </c>
      <c r="L201" s="43"/>
      <c r="M201" s="204" t="s">
        <v>21</v>
      </c>
      <c r="N201" s="205" t="s">
        <v>44</v>
      </c>
      <c r="O201" s="79"/>
      <c r="P201" s="206">
        <f>O201*H201</f>
        <v>0</v>
      </c>
      <c r="Q201" s="206">
        <v>0</v>
      </c>
      <c r="R201" s="206">
        <f>Q201*H201</f>
        <v>0</v>
      </c>
      <c r="S201" s="206">
        <v>0</v>
      </c>
      <c r="T201" s="207">
        <f>S201*H201</f>
        <v>0</v>
      </c>
      <c r="AR201" s="17" t="s">
        <v>118</v>
      </c>
      <c r="AT201" s="17" t="s">
        <v>113</v>
      </c>
      <c r="AU201" s="17" t="s">
        <v>80</v>
      </c>
      <c r="AY201" s="17" t="s">
        <v>111</v>
      </c>
      <c r="BE201" s="208">
        <f>IF(N201="základní",J201,0)</f>
        <v>0</v>
      </c>
      <c r="BF201" s="208">
        <f>IF(N201="snížená",J201,0)</f>
        <v>0</v>
      </c>
      <c r="BG201" s="208">
        <f>IF(N201="zákl. přenesená",J201,0)</f>
        <v>0</v>
      </c>
      <c r="BH201" s="208">
        <f>IF(N201="sníž. přenesená",J201,0)</f>
        <v>0</v>
      </c>
      <c r="BI201" s="208">
        <f>IF(N201="nulová",J201,0)</f>
        <v>0</v>
      </c>
      <c r="BJ201" s="17" t="s">
        <v>78</v>
      </c>
      <c r="BK201" s="208">
        <f>ROUND(I201*H201,2)</f>
        <v>0</v>
      </c>
      <c r="BL201" s="17" t="s">
        <v>118</v>
      </c>
      <c r="BM201" s="17" t="s">
        <v>275</v>
      </c>
    </row>
    <row r="202" s="1" customFormat="1" ht="16.5" customHeight="1">
      <c r="B202" s="38"/>
      <c r="C202" s="197" t="s">
        <v>276</v>
      </c>
      <c r="D202" s="197" t="s">
        <v>113</v>
      </c>
      <c r="E202" s="198" t="s">
        <v>277</v>
      </c>
      <c r="F202" s="199" t="s">
        <v>278</v>
      </c>
      <c r="G202" s="200" t="s">
        <v>116</v>
      </c>
      <c r="H202" s="201">
        <v>148.31999999999999</v>
      </c>
      <c r="I202" s="202"/>
      <c r="J202" s="203">
        <f>ROUND(I202*H202,2)</f>
        <v>0</v>
      </c>
      <c r="K202" s="199" t="s">
        <v>117</v>
      </c>
      <c r="L202" s="43"/>
      <c r="M202" s="204" t="s">
        <v>21</v>
      </c>
      <c r="N202" s="205" t="s">
        <v>44</v>
      </c>
      <c r="O202" s="79"/>
      <c r="P202" s="206">
        <f>O202*H202</f>
        <v>0</v>
      </c>
      <c r="Q202" s="206">
        <v>0.00149</v>
      </c>
      <c r="R202" s="206">
        <f>Q202*H202</f>
        <v>0.22099679999999999</v>
      </c>
      <c r="S202" s="206">
        <v>0</v>
      </c>
      <c r="T202" s="207">
        <f>S202*H202</f>
        <v>0</v>
      </c>
      <c r="AR202" s="17" t="s">
        <v>118</v>
      </c>
      <c r="AT202" s="17" t="s">
        <v>113</v>
      </c>
      <c r="AU202" s="17" t="s">
        <v>80</v>
      </c>
      <c r="AY202" s="17" t="s">
        <v>111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7" t="s">
        <v>78</v>
      </c>
      <c r="BK202" s="208">
        <f>ROUND(I202*H202,2)</f>
        <v>0</v>
      </c>
      <c r="BL202" s="17" t="s">
        <v>118</v>
      </c>
      <c r="BM202" s="17" t="s">
        <v>279</v>
      </c>
    </row>
    <row r="203" s="1" customFormat="1">
      <c r="B203" s="38"/>
      <c r="C203" s="39"/>
      <c r="D203" s="209" t="s">
        <v>120</v>
      </c>
      <c r="E203" s="39"/>
      <c r="F203" s="210" t="s">
        <v>280</v>
      </c>
      <c r="G203" s="39"/>
      <c r="H203" s="39"/>
      <c r="I203" s="124"/>
      <c r="J203" s="39"/>
      <c r="K203" s="39"/>
      <c r="L203" s="43"/>
      <c r="M203" s="211"/>
      <c r="N203" s="79"/>
      <c r="O203" s="79"/>
      <c r="P203" s="79"/>
      <c r="Q203" s="79"/>
      <c r="R203" s="79"/>
      <c r="S203" s="79"/>
      <c r="T203" s="80"/>
      <c r="AT203" s="17" t="s">
        <v>120</v>
      </c>
      <c r="AU203" s="17" t="s">
        <v>80</v>
      </c>
    </row>
    <row r="204" s="11" customFormat="1">
      <c r="B204" s="212"/>
      <c r="C204" s="213"/>
      <c r="D204" s="209" t="s">
        <v>124</v>
      </c>
      <c r="E204" s="214" t="s">
        <v>21</v>
      </c>
      <c r="F204" s="215" t="s">
        <v>281</v>
      </c>
      <c r="G204" s="213"/>
      <c r="H204" s="216">
        <v>96</v>
      </c>
      <c r="I204" s="217"/>
      <c r="J204" s="213"/>
      <c r="K204" s="213"/>
      <c r="L204" s="218"/>
      <c r="M204" s="219"/>
      <c r="N204" s="220"/>
      <c r="O204" s="220"/>
      <c r="P204" s="220"/>
      <c r="Q204" s="220"/>
      <c r="R204" s="220"/>
      <c r="S204" s="220"/>
      <c r="T204" s="221"/>
      <c r="AT204" s="222" t="s">
        <v>124</v>
      </c>
      <c r="AU204" s="222" t="s">
        <v>80</v>
      </c>
      <c r="AV204" s="11" t="s">
        <v>80</v>
      </c>
      <c r="AW204" s="11" t="s">
        <v>34</v>
      </c>
      <c r="AX204" s="11" t="s">
        <v>73</v>
      </c>
      <c r="AY204" s="222" t="s">
        <v>111</v>
      </c>
    </row>
    <row r="205" s="11" customFormat="1">
      <c r="B205" s="212"/>
      <c r="C205" s="213"/>
      <c r="D205" s="209" t="s">
        <v>124</v>
      </c>
      <c r="E205" s="214" t="s">
        <v>21</v>
      </c>
      <c r="F205" s="215" t="s">
        <v>282</v>
      </c>
      <c r="G205" s="213"/>
      <c r="H205" s="216">
        <v>52.32</v>
      </c>
      <c r="I205" s="217"/>
      <c r="J205" s="213"/>
      <c r="K205" s="213"/>
      <c r="L205" s="218"/>
      <c r="M205" s="219"/>
      <c r="N205" s="220"/>
      <c r="O205" s="220"/>
      <c r="P205" s="220"/>
      <c r="Q205" s="220"/>
      <c r="R205" s="220"/>
      <c r="S205" s="220"/>
      <c r="T205" s="221"/>
      <c r="AT205" s="222" t="s">
        <v>124</v>
      </c>
      <c r="AU205" s="222" t="s">
        <v>80</v>
      </c>
      <c r="AV205" s="11" t="s">
        <v>80</v>
      </c>
      <c r="AW205" s="11" t="s">
        <v>34</v>
      </c>
      <c r="AX205" s="11" t="s">
        <v>73</v>
      </c>
      <c r="AY205" s="222" t="s">
        <v>111</v>
      </c>
    </row>
    <row r="206" s="12" customFormat="1">
      <c r="B206" s="223"/>
      <c r="C206" s="224"/>
      <c r="D206" s="209" t="s">
        <v>124</v>
      </c>
      <c r="E206" s="225" t="s">
        <v>21</v>
      </c>
      <c r="F206" s="226" t="s">
        <v>126</v>
      </c>
      <c r="G206" s="224"/>
      <c r="H206" s="227">
        <v>148.31999999999999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AT206" s="233" t="s">
        <v>124</v>
      </c>
      <c r="AU206" s="233" t="s">
        <v>80</v>
      </c>
      <c r="AV206" s="12" t="s">
        <v>118</v>
      </c>
      <c r="AW206" s="12" t="s">
        <v>34</v>
      </c>
      <c r="AX206" s="12" t="s">
        <v>78</v>
      </c>
      <c r="AY206" s="233" t="s">
        <v>111</v>
      </c>
    </row>
    <row r="207" s="1" customFormat="1" ht="16.5" customHeight="1">
      <c r="B207" s="38"/>
      <c r="C207" s="197" t="s">
        <v>283</v>
      </c>
      <c r="D207" s="197" t="s">
        <v>113</v>
      </c>
      <c r="E207" s="198" t="s">
        <v>284</v>
      </c>
      <c r="F207" s="199" t="s">
        <v>285</v>
      </c>
      <c r="G207" s="200" t="s">
        <v>116</v>
      </c>
      <c r="H207" s="201">
        <v>148.31999999999999</v>
      </c>
      <c r="I207" s="202"/>
      <c r="J207" s="203">
        <f>ROUND(I207*H207,2)</f>
        <v>0</v>
      </c>
      <c r="K207" s="199" t="s">
        <v>117</v>
      </c>
      <c r="L207" s="43"/>
      <c r="M207" s="204" t="s">
        <v>21</v>
      </c>
      <c r="N207" s="205" t="s">
        <v>44</v>
      </c>
      <c r="O207" s="79"/>
      <c r="P207" s="206">
        <f>O207*H207</f>
        <v>0</v>
      </c>
      <c r="Q207" s="206">
        <v>0</v>
      </c>
      <c r="R207" s="206">
        <f>Q207*H207</f>
        <v>0</v>
      </c>
      <c r="S207" s="206">
        <v>0</v>
      </c>
      <c r="T207" s="207">
        <f>S207*H207</f>
        <v>0</v>
      </c>
      <c r="AR207" s="17" t="s">
        <v>118</v>
      </c>
      <c r="AT207" s="17" t="s">
        <v>113</v>
      </c>
      <c r="AU207" s="17" t="s">
        <v>80</v>
      </c>
      <c r="AY207" s="17" t="s">
        <v>111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78</v>
      </c>
      <c r="BK207" s="208">
        <f>ROUND(I207*H207,2)</f>
        <v>0</v>
      </c>
      <c r="BL207" s="17" t="s">
        <v>118</v>
      </c>
      <c r="BM207" s="17" t="s">
        <v>286</v>
      </c>
    </row>
    <row r="208" s="1" customFormat="1" ht="16.5" customHeight="1">
      <c r="B208" s="38"/>
      <c r="C208" s="197" t="s">
        <v>287</v>
      </c>
      <c r="D208" s="197" t="s">
        <v>113</v>
      </c>
      <c r="E208" s="198" t="s">
        <v>288</v>
      </c>
      <c r="F208" s="199" t="s">
        <v>289</v>
      </c>
      <c r="G208" s="200" t="s">
        <v>205</v>
      </c>
      <c r="H208" s="201">
        <v>137.856</v>
      </c>
      <c r="I208" s="202"/>
      <c r="J208" s="203">
        <f>ROUND(I208*H208,2)</f>
        <v>0</v>
      </c>
      <c r="K208" s="199" t="s">
        <v>117</v>
      </c>
      <c r="L208" s="43"/>
      <c r="M208" s="204" t="s">
        <v>21</v>
      </c>
      <c r="N208" s="205" t="s">
        <v>44</v>
      </c>
      <c r="O208" s="79"/>
      <c r="P208" s="206">
        <f>O208*H208</f>
        <v>0</v>
      </c>
      <c r="Q208" s="206">
        <v>0.0013600000000000001</v>
      </c>
      <c r="R208" s="206">
        <f>Q208*H208</f>
        <v>0.18748416000000001</v>
      </c>
      <c r="S208" s="206">
        <v>0</v>
      </c>
      <c r="T208" s="207">
        <f>S208*H208</f>
        <v>0</v>
      </c>
      <c r="AR208" s="17" t="s">
        <v>118</v>
      </c>
      <c r="AT208" s="17" t="s">
        <v>113</v>
      </c>
      <c r="AU208" s="17" t="s">
        <v>80</v>
      </c>
      <c r="AY208" s="17" t="s">
        <v>111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78</v>
      </c>
      <c r="BK208" s="208">
        <f>ROUND(I208*H208,2)</f>
        <v>0</v>
      </c>
      <c r="BL208" s="17" t="s">
        <v>118</v>
      </c>
      <c r="BM208" s="17" t="s">
        <v>290</v>
      </c>
    </row>
    <row r="209" s="1" customFormat="1">
      <c r="B209" s="38"/>
      <c r="C209" s="39"/>
      <c r="D209" s="209" t="s">
        <v>120</v>
      </c>
      <c r="E209" s="39"/>
      <c r="F209" s="210" t="s">
        <v>291</v>
      </c>
      <c r="G209" s="39"/>
      <c r="H209" s="39"/>
      <c r="I209" s="124"/>
      <c r="J209" s="39"/>
      <c r="K209" s="39"/>
      <c r="L209" s="43"/>
      <c r="M209" s="211"/>
      <c r="N209" s="79"/>
      <c r="O209" s="79"/>
      <c r="P209" s="79"/>
      <c r="Q209" s="79"/>
      <c r="R209" s="79"/>
      <c r="S209" s="79"/>
      <c r="T209" s="80"/>
      <c r="AT209" s="17" t="s">
        <v>120</v>
      </c>
      <c r="AU209" s="17" t="s">
        <v>80</v>
      </c>
    </row>
    <row r="210" s="11" customFormat="1">
      <c r="B210" s="212"/>
      <c r="C210" s="213"/>
      <c r="D210" s="209" t="s">
        <v>124</v>
      </c>
      <c r="E210" s="214" t="s">
        <v>21</v>
      </c>
      <c r="F210" s="215" t="s">
        <v>292</v>
      </c>
      <c r="G210" s="213"/>
      <c r="H210" s="216">
        <v>137.856</v>
      </c>
      <c r="I210" s="217"/>
      <c r="J210" s="213"/>
      <c r="K210" s="213"/>
      <c r="L210" s="218"/>
      <c r="M210" s="219"/>
      <c r="N210" s="220"/>
      <c r="O210" s="220"/>
      <c r="P210" s="220"/>
      <c r="Q210" s="220"/>
      <c r="R210" s="220"/>
      <c r="S210" s="220"/>
      <c r="T210" s="221"/>
      <c r="AT210" s="222" t="s">
        <v>124</v>
      </c>
      <c r="AU210" s="222" t="s">
        <v>80</v>
      </c>
      <c r="AV210" s="11" t="s">
        <v>80</v>
      </c>
      <c r="AW210" s="11" t="s">
        <v>34</v>
      </c>
      <c r="AX210" s="11" t="s">
        <v>78</v>
      </c>
      <c r="AY210" s="222" t="s">
        <v>111</v>
      </c>
    </row>
    <row r="211" s="1" customFormat="1" ht="22.5" customHeight="1">
      <c r="B211" s="38"/>
      <c r="C211" s="197" t="s">
        <v>293</v>
      </c>
      <c r="D211" s="197" t="s">
        <v>113</v>
      </c>
      <c r="E211" s="198" t="s">
        <v>294</v>
      </c>
      <c r="F211" s="199" t="s">
        <v>295</v>
      </c>
      <c r="G211" s="200" t="s">
        <v>205</v>
      </c>
      <c r="H211" s="201">
        <v>137.856</v>
      </c>
      <c r="I211" s="202"/>
      <c r="J211" s="203">
        <f>ROUND(I211*H211,2)</f>
        <v>0</v>
      </c>
      <c r="K211" s="199" t="s">
        <v>117</v>
      </c>
      <c r="L211" s="43"/>
      <c r="M211" s="204" t="s">
        <v>21</v>
      </c>
      <c r="N211" s="205" t="s">
        <v>44</v>
      </c>
      <c r="O211" s="79"/>
      <c r="P211" s="206">
        <f>O211*H211</f>
        <v>0</v>
      </c>
      <c r="Q211" s="206">
        <v>0</v>
      </c>
      <c r="R211" s="206">
        <f>Q211*H211</f>
        <v>0</v>
      </c>
      <c r="S211" s="206">
        <v>0</v>
      </c>
      <c r="T211" s="207">
        <f>S211*H211</f>
        <v>0</v>
      </c>
      <c r="AR211" s="17" t="s">
        <v>118</v>
      </c>
      <c r="AT211" s="17" t="s">
        <v>113</v>
      </c>
      <c r="AU211" s="17" t="s">
        <v>80</v>
      </c>
      <c r="AY211" s="17" t="s">
        <v>111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78</v>
      </c>
      <c r="BK211" s="208">
        <f>ROUND(I211*H211,2)</f>
        <v>0</v>
      </c>
      <c r="BL211" s="17" t="s">
        <v>118</v>
      </c>
      <c r="BM211" s="17" t="s">
        <v>296</v>
      </c>
    </row>
    <row r="212" s="1" customFormat="1" ht="22.5" customHeight="1">
      <c r="B212" s="38"/>
      <c r="C212" s="197" t="s">
        <v>297</v>
      </c>
      <c r="D212" s="197" t="s">
        <v>113</v>
      </c>
      <c r="E212" s="198" t="s">
        <v>298</v>
      </c>
      <c r="F212" s="199" t="s">
        <v>299</v>
      </c>
      <c r="G212" s="200" t="s">
        <v>205</v>
      </c>
      <c r="H212" s="201">
        <v>418.19600000000003</v>
      </c>
      <c r="I212" s="202"/>
      <c r="J212" s="203">
        <f>ROUND(I212*H212,2)</f>
        <v>0</v>
      </c>
      <c r="K212" s="199" t="s">
        <v>117</v>
      </c>
      <c r="L212" s="43"/>
      <c r="M212" s="204" t="s">
        <v>21</v>
      </c>
      <c r="N212" s="205" t="s">
        <v>44</v>
      </c>
      <c r="O212" s="79"/>
      <c r="P212" s="206">
        <f>O212*H212</f>
        <v>0</v>
      </c>
      <c r="Q212" s="206">
        <v>0</v>
      </c>
      <c r="R212" s="206">
        <f>Q212*H212</f>
        <v>0</v>
      </c>
      <c r="S212" s="206">
        <v>0</v>
      </c>
      <c r="T212" s="207">
        <f>S212*H212</f>
        <v>0</v>
      </c>
      <c r="AR212" s="17" t="s">
        <v>118</v>
      </c>
      <c r="AT212" s="17" t="s">
        <v>113</v>
      </c>
      <c r="AU212" s="17" t="s">
        <v>80</v>
      </c>
      <c r="AY212" s="17" t="s">
        <v>111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78</v>
      </c>
      <c r="BK212" s="208">
        <f>ROUND(I212*H212,2)</f>
        <v>0</v>
      </c>
      <c r="BL212" s="17" t="s">
        <v>118</v>
      </c>
      <c r="BM212" s="17" t="s">
        <v>300</v>
      </c>
    </row>
    <row r="213" s="1" customFormat="1">
      <c r="B213" s="38"/>
      <c r="C213" s="39"/>
      <c r="D213" s="209" t="s">
        <v>120</v>
      </c>
      <c r="E213" s="39"/>
      <c r="F213" s="210" t="s">
        <v>301</v>
      </c>
      <c r="G213" s="39"/>
      <c r="H213" s="39"/>
      <c r="I213" s="124"/>
      <c r="J213" s="39"/>
      <c r="K213" s="39"/>
      <c r="L213" s="43"/>
      <c r="M213" s="211"/>
      <c r="N213" s="79"/>
      <c r="O213" s="79"/>
      <c r="P213" s="79"/>
      <c r="Q213" s="79"/>
      <c r="R213" s="79"/>
      <c r="S213" s="79"/>
      <c r="T213" s="80"/>
      <c r="AT213" s="17" t="s">
        <v>120</v>
      </c>
      <c r="AU213" s="17" t="s">
        <v>80</v>
      </c>
    </row>
    <row r="214" s="11" customFormat="1">
      <c r="B214" s="212"/>
      <c r="C214" s="213"/>
      <c r="D214" s="209" t="s">
        <v>124</v>
      </c>
      <c r="E214" s="214" t="s">
        <v>21</v>
      </c>
      <c r="F214" s="215" t="s">
        <v>302</v>
      </c>
      <c r="G214" s="213"/>
      <c r="H214" s="216">
        <v>11.028000000000001</v>
      </c>
      <c r="I214" s="217"/>
      <c r="J214" s="213"/>
      <c r="K214" s="213"/>
      <c r="L214" s="218"/>
      <c r="M214" s="219"/>
      <c r="N214" s="220"/>
      <c r="O214" s="220"/>
      <c r="P214" s="220"/>
      <c r="Q214" s="220"/>
      <c r="R214" s="220"/>
      <c r="S214" s="220"/>
      <c r="T214" s="221"/>
      <c r="AT214" s="222" t="s">
        <v>124</v>
      </c>
      <c r="AU214" s="222" t="s">
        <v>80</v>
      </c>
      <c r="AV214" s="11" t="s">
        <v>80</v>
      </c>
      <c r="AW214" s="11" t="s">
        <v>34</v>
      </c>
      <c r="AX214" s="11" t="s">
        <v>73</v>
      </c>
      <c r="AY214" s="222" t="s">
        <v>111</v>
      </c>
    </row>
    <row r="215" s="11" customFormat="1">
      <c r="B215" s="212"/>
      <c r="C215" s="213"/>
      <c r="D215" s="209" t="s">
        <v>124</v>
      </c>
      <c r="E215" s="214" t="s">
        <v>21</v>
      </c>
      <c r="F215" s="215" t="s">
        <v>303</v>
      </c>
      <c r="G215" s="213"/>
      <c r="H215" s="216">
        <v>407.16800000000001</v>
      </c>
      <c r="I215" s="217"/>
      <c r="J215" s="213"/>
      <c r="K215" s="213"/>
      <c r="L215" s="218"/>
      <c r="M215" s="219"/>
      <c r="N215" s="220"/>
      <c r="O215" s="220"/>
      <c r="P215" s="220"/>
      <c r="Q215" s="220"/>
      <c r="R215" s="220"/>
      <c r="S215" s="220"/>
      <c r="T215" s="221"/>
      <c r="AT215" s="222" t="s">
        <v>124</v>
      </c>
      <c r="AU215" s="222" t="s">
        <v>80</v>
      </c>
      <c r="AV215" s="11" t="s">
        <v>80</v>
      </c>
      <c r="AW215" s="11" t="s">
        <v>34</v>
      </c>
      <c r="AX215" s="11" t="s">
        <v>73</v>
      </c>
      <c r="AY215" s="222" t="s">
        <v>111</v>
      </c>
    </row>
    <row r="216" s="12" customFormat="1">
      <c r="B216" s="223"/>
      <c r="C216" s="224"/>
      <c r="D216" s="209" t="s">
        <v>124</v>
      </c>
      <c r="E216" s="225" t="s">
        <v>21</v>
      </c>
      <c r="F216" s="226" t="s">
        <v>126</v>
      </c>
      <c r="G216" s="224"/>
      <c r="H216" s="227">
        <v>418.19600000000003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AT216" s="233" t="s">
        <v>124</v>
      </c>
      <c r="AU216" s="233" t="s">
        <v>80</v>
      </c>
      <c r="AV216" s="12" t="s">
        <v>118</v>
      </c>
      <c r="AW216" s="12" t="s">
        <v>34</v>
      </c>
      <c r="AX216" s="12" t="s">
        <v>78</v>
      </c>
      <c r="AY216" s="233" t="s">
        <v>111</v>
      </c>
    </row>
    <row r="217" s="1" customFormat="1" ht="22.5" customHeight="1">
      <c r="B217" s="38"/>
      <c r="C217" s="197" t="s">
        <v>304</v>
      </c>
      <c r="D217" s="197" t="s">
        <v>113</v>
      </c>
      <c r="E217" s="198" t="s">
        <v>305</v>
      </c>
      <c r="F217" s="199" t="s">
        <v>306</v>
      </c>
      <c r="G217" s="200" t="s">
        <v>205</v>
      </c>
      <c r="H217" s="201">
        <v>93.5</v>
      </c>
      <c r="I217" s="202"/>
      <c r="J217" s="203">
        <f>ROUND(I217*H217,2)</f>
        <v>0</v>
      </c>
      <c r="K217" s="199" t="s">
        <v>117</v>
      </c>
      <c r="L217" s="43"/>
      <c r="M217" s="204" t="s">
        <v>21</v>
      </c>
      <c r="N217" s="205" t="s">
        <v>44</v>
      </c>
      <c r="O217" s="79"/>
      <c r="P217" s="206">
        <f>O217*H217</f>
        <v>0</v>
      </c>
      <c r="Q217" s="206">
        <v>0</v>
      </c>
      <c r="R217" s="206">
        <f>Q217*H217</f>
        <v>0</v>
      </c>
      <c r="S217" s="206">
        <v>0</v>
      </c>
      <c r="T217" s="207">
        <f>S217*H217</f>
        <v>0</v>
      </c>
      <c r="AR217" s="17" t="s">
        <v>118</v>
      </c>
      <c r="AT217" s="17" t="s">
        <v>113</v>
      </c>
      <c r="AU217" s="17" t="s">
        <v>80</v>
      </c>
      <c r="AY217" s="17" t="s">
        <v>111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78</v>
      </c>
      <c r="BK217" s="208">
        <f>ROUND(I217*H217,2)</f>
        <v>0</v>
      </c>
      <c r="BL217" s="17" t="s">
        <v>118</v>
      </c>
      <c r="BM217" s="17" t="s">
        <v>307</v>
      </c>
    </row>
    <row r="218" s="1" customFormat="1">
      <c r="B218" s="38"/>
      <c r="C218" s="39"/>
      <c r="D218" s="209" t="s">
        <v>120</v>
      </c>
      <c r="E218" s="39"/>
      <c r="F218" s="210" t="s">
        <v>301</v>
      </c>
      <c r="G218" s="39"/>
      <c r="H218" s="39"/>
      <c r="I218" s="124"/>
      <c r="J218" s="39"/>
      <c r="K218" s="39"/>
      <c r="L218" s="43"/>
      <c r="M218" s="211"/>
      <c r="N218" s="79"/>
      <c r="O218" s="79"/>
      <c r="P218" s="79"/>
      <c r="Q218" s="79"/>
      <c r="R218" s="79"/>
      <c r="S218" s="79"/>
      <c r="T218" s="80"/>
      <c r="AT218" s="17" t="s">
        <v>120</v>
      </c>
      <c r="AU218" s="17" t="s">
        <v>80</v>
      </c>
    </row>
    <row r="219" s="11" customFormat="1">
      <c r="B219" s="212"/>
      <c r="C219" s="213"/>
      <c r="D219" s="209" t="s">
        <v>124</v>
      </c>
      <c r="E219" s="214" t="s">
        <v>21</v>
      </c>
      <c r="F219" s="215" t="s">
        <v>308</v>
      </c>
      <c r="G219" s="213"/>
      <c r="H219" s="216">
        <v>93.5</v>
      </c>
      <c r="I219" s="217"/>
      <c r="J219" s="213"/>
      <c r="K219" s="213"/>
      <c r="L219" s="218"/>
      <c r="M219" s="219"/>
      <c r="N219" s="220"/>
      <c r="O219" s="220"/>
      <c r="P219" s="220"/>
      <c r="Q219" s="220"/>
      <c r="R219" s="220"/>
      <c r="S219" s="220"/>
      <c r="T219" s="221"/>
      <c r="AT219" s="222" t="s">
        <v>124</v>
      </c>
      <c r="AU219" s="222" t="s">
        <v>80</v>
      </c>
      <c r="AV219" s="11" t="s">
        <v>80</v>
      </c>
      <c r="AW219" s="11" t="s">
        <v>34</v>
      </c>
      <c r="AX219" s="11" t="s">
        <v>73</v>
      </c>
      <c r="AY219" s="222" t="s">
        <v>111</v>
      </c>
    </row>
    <row r="220" s="12" customFormat="1">
      <c r="B220" s="223"/>
      <c r="C220" s="224"/>
      <c r="D220" s="209" t="s">
        <v>124</v>
      </c>
      <c r="E220" s="225" t="s">
        <v>21</v>
      </c>
      <c r="F220" s="226" t="s">
        <v>126</v>
      </c>
      <c r="G220" s="224"/>
      <c r="H220" s="227">
        <v>93.5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AT220" s="233" t="s">
        <v>124</v>
      </c>
      <c r="AU220" s="233" t="s">
        <v>80</v>
      </c>
      <c r="AV220" s="12" t="s">
        <v>118</v>
      </c>
      <c r="AW220" s="12" t="s">
        <v>34</v>
      </c>
      <c r="AX220" s="12" t="s">
        <v>78</v>
      </c>
      <c r="AY220" s="233" t="s">
        <v>111</v>
      </c>
    </row>
    <row r="221" s="1" customFormat="1" ht="22.5" customHeight="1">
      <c r="B221" s="38"/>
      <c r="C221" s="197" t="s">
        <v>309</v>
      </c>
      <c r="D221" s="197" t="s">
        <v>113</v>
      </c>
      <c r="E221" s="198" t="s">
        <v>310</v>
      </c>
      <c r="F221" s="199" t="s">
        <v>311</v>
      </c>
      <c r="G221" s="200" t="s">
        <v>205</v>
      </c>
      <c r="H221" s="201">
        <v>602.05399999999997</v>
      </c>
      <c r="I221" s="202"/>
      <c r="J221" s="203">
        <f>ROUND(I221*H221,2)</f>
        <v>0</v>
      </c>
      <c r="K221" s="199" t="s">
        <v>117</v>
      </c>
      <c r="L221" s="43"/>
      <c r="M221" s="204" t="s">
        <v>21</v>
      </c>
      <c r="N221" s="205" t="s">
        <v>44</v>
      </c>
      <c r="O221" s="79"/>
      <c r="P221" s="206">
        <f>O221*H221</f>
        <v>0</v>
      </c>
      <c r="Q221" s="206">
        <v>0</v>
      </c>
      <c r="R221" s="206">
        <f>Q221*H221</f>
        <v>0</v>
      </c>
      <c r="S221" s="206">
        <v>0</v>
      </c>
      <c r="T221" s="207">
        <f>S221*H221</f>
        <v>0</v>
      </c>
      <c r="AR221" s="17" t="s">
        <v>118</v>
      </c>
      <c r="AT221" s="17" t="s">
        <v>113</v>
      </c>
      <c r="AU221" s="17" t="s">
        <v>80</v>
      </c>
      <c r="AY221" s="17" t="s">
        <v>111</v>
      </c>
      <c r="BE221" s="208">
        <f>IF(N221="základní",J221,0)</f>
        <v>0</v>
      </c>
      <c r="BF221" s="208">
        <f>IF(N221="snížená",J221,0)</f>
        <v>0</v>
      </c>
      <c r="BG221" s="208">
        <f>IF(N221="zákl. přenesená",J221,0)</f>
        <v>0</v>
      </c>
      <c r="BH221" s="208">
        <f>IF(N221="sníž. přenesená",J221,0)</f>
        <v>0</v>
      </c>
      <c r="BI221" s="208">
        <f>IF(N221="nulová",J221,0)</f>
        <v>0</v>
      </c>
      <c r="BJ221" s="17" t="s">
        <v>78</v>
      </c>
      <c r="BK221" s="208">
        <f>ROUND(I221*H221,2)</f>
        <v>0</v>
      </c>
      <c r="BL221" s="17" t="s">
        <v>118</v>
      </c>
      <c r="BM221" s="17" t="s">
        <v>312</v>
      </c>
    </row>
    <row r="222" s="1" customFormat="1">
      <c r="B222" s="38"/>
      <c r="C222" s="39"/>
      <c r="D222" s="209" t="s">
        <v>120</v>
      </c>
      <c r="E222" s="39"/>
      <c r="F222" s="210" t="s">
        <v>313</v>
      </c>
      <c r="G222" s="39"/>
      <c r="H222" s="39"/>
      <c r="I222" s="124"/>
      <c r="J222" s="39"/>
      <c r="K222" s="39"/>
      <c r="L222" s="43"/>
      <c r="M222" s="211"/>
      <c r="N222" s="79"/>
      <c r="O222" s="79"/>
      <c r="P222" s="79"/>
      <c r="Q222" s="79"/>
      <c r="R222" s="79"/>
      <c r="S222" s="79"/>
      <c r="T222" s="80"/>
      <c r="AT222" s="17" t="s">
        <v>120</v>
      </c>
      <c r="AU222" s="17" t="s">
        <v>80</v>
      </c>
    </row>
    <row r="223" s="11" customFormat="1">
      <c r="B223" s="212"/>
      <c r="C223" s="213"/>
      <c r="D223" s="209" t="s">
        <v>124</v>
      </c>
      <c r="E223" s="214" t="s">
        <v>21</v>
      </c>
      <c r="F223" s="215" t="s">
        <v>314</v>
      </c>
      <c r="G223" s="213"/>
      <c r="H223" s="216">
        <v>283.60399999999998</v>
      </c>
      <c r="I223" s="217"/>
      <c r="J223" s="213"/>
      <c r="K223" s="213"/>
      <c r="L223" s="218"/>
      <c r="M223" s="219"/>
      <c r="N223" s="220"/>
      <c r="O223" s="220"/>
      <c r="P223" s="220"/>
      <c r="Q223" s="220"/>
      <c r="R223" s="220"/>
      <c r="S223" s="220"/>
      <c r="T223" s="221"/>
      <c r="AT223" s="222" t="s">
        <v>124</v>
      </c>
      <c r="AU223" s="222" t="s">
        <v>80</v>
      </c>
      <c r="AV223" s="11" t="s">
        <v>80</v>
      </c>
      <c r="AW223" s="11" t="s">
        <v>34</v>
      </c>
      <c r="AX223" s="11" t="s">
        <v>73</v>
      </c>
      <c r="AY223" s="222" t="s">
        <v>111</v>
      </c>
    </row>
    <row r="224" s="11" customFormat="1">
      <c r="B224" s="212"/>
      <c r="C224" s="213"/>
      <c r="D224" s="209" t="s">
        <v>124</v>
      </c>
      <c r="E224" s="214" t="s">
        <v>21</v>
      </c>
      <c r="F224" s="215" t="s">
        <v>315</v>
      </c>
      <c r="G224" s="213"/>
      <c r="H224" s="216">
        <v>76.093999999999994</v>
      </c>
      <c r="I224" s="217"/>
      <c r="J224" s="213"/>
      <c r="K224" s="213"/>
      <c r="L224" s="218"/>
      <c r="M224" s="219"/>
      <c r="N224" s="220"/>
      <c r="O224" s="220"/>
      <c r="P224" s="220"/>
      <c r="Q224" s="220"/>
      <c r="R224" s="220"/>
      <c r="S224" s="220"/>
      <c r="T224" s="221"/>
      <c r="AT224" s="222" t="s">
        <v>124</v>
      </c>
      <c r="AU224" s="222" t="s">
        <v>80</v>
      </c>
      <c r="AV224" s="11" t="s">
        <v>80</v>
      </c>
      <c r="AW224" s="11" t="s">
        <v>34</v>
      </c>
      <c r="AX224" s="11" t="s">
        <v>73</v>
      </c>
      <c r="AY224" s="222" t="s">
        <v>111</v>
      </c>
    </row>
    <row r="225" s="13" customFormat="1">
      <c r="B225" s="234"/>
      <c r="C225" s="235"/>
      <c r="D225" s="209" t="s">
        <v>124</v>
      </c>
      <c r="E225" s="236" t="s">
        <v>21</v>
      </c>
      <c r="F225" s="237" t="s">
        <v>316</v>
      </c>
      <c r="G225" s="235"/>
      <c r="H225" s="238">
        <v>359.69799999999998</v>
      </c>
      <c r="I225" s="239"/>
      <c r="J225" s="235"/>
      <c r="K225" s="235"/>
      <c r="L225" s="240"/>
      <c r="M225" s="241"/>
      <c r="N225" s="242"/>
      <c r="O225" s="242"/>
      <c r="P225" s="242"/>
      <c r="Q225" s="242"/>
      <c r="R225" s="242"/>
      <c r="S225" s="242"/>
      <c r="T225" s="243"/>
      <c r="AT225" s="244" t="s">
        <v>124</v>
      </c>
      <c r="AU225" s="244" t="s">
        <v>80</v>
      </c>
      <c r="AV225" s="13" t="s">
        <v>131</v>
      </c>
      <c r="AW225" s="13" t="s">
        <v>34</v>
      </c>
      <c r="AX225" s="13" t="s">
        <v>73</v>
      </c>
      <c r="AY225" s="244" t="s">
        <v>111</v>
      </c>
    </row>
    <row r="226" s="11" customFormat="1">
      <c r="B226" s="212"/>
      <c r="C226" s="213"/>
      <c r="D226" s="209" t="s">
        <v>124</v>
      </c>
      <c r="E226" s="214" t="s">
        <v>21</v>
      </c>
      <c r="F226" s="215" t="s">
        <v>317</v>
      </c>
      <c r="G226" s="213"/>
      <c r="H226" s="216">
        <v>89.510000000000005</v>
      </c>
      <c r="I226" s="217"/>
      <c r="J226" s="213"/>
      <c r="K226" s="213"/>
      <c r="L226" s="218"/>
      <c r="M226" s="219"/>
      <c r="N226" s="220"/>
      <c r="O226" s="220"/>
      <c r="P226" s="220"/>
      <c r="Q226" s="220"/>
      <c r="R226" s="220"/>
      <c r="S226" s="220"/>
      <c r="T226" s="221"/>
      <c r="AT226" s="222" t="s">
        <v>124</v>
      </c>
      <c r="AU226" s="222" t="s">
        <v>80</v>
      </c>
      <c r="AV226" s="11" t="s">
        <v>80</v>
      </c>
      <c r="AW226" s="11" t="s">
        <v>34</v>
      </c>
      <c r="AX226" s="11" t="s">
        <v>73</v>
      </c>
      <c r="AY226" s="222" t="s">
        <v>111</v>
      </c>
    </row>
    <row r="227" s="11" customFormat="1">
      <c r="B227" s="212"/>
      <c r="C227" s="213"/>
      <c r="D227" s="209" t="s">
        <v>124</v>
      </c>
      <c r="E227" s="214" t="s">
        <v>21</v>
      </c>
      <c r="F227" s="215" t="s">
        <v>318</v>
      </c>
      <c r="G227" s="213"/>
      <c r="H227" s="216">
        <v>31.667999999999999</v>
      </c>
      <c r="I227" s="217"/>
      <c r="J227" s="213"/>
      <c r="K227" s="213"/>
      <c r="L227" s="218"/>
      <c r="M227" s="219"/>
      <c r="N227" s="220"/>
      <c r="O227" s="220"/>
      <c r="P227" s="220"/>
      <c r="Q227" s="220"/>
      <c r="R227" s="220"/>
      <c r="S227" s="220"/>
      <c r="T227" s="221"/>
      <c r="AT227" s="222" t="s">
        <v>124</v>
      </c>
      <c r="AU227" s="222" t="s">
        <v>80</v>
      </c>
      <c r="AV227" s="11" t="s">
        <v>80</v>
      </c>
      <c r="AW227" s="11" t="s">
        <v>34</v>
      </c>
      <c r="AX227" s="11" t="s">
        <v>73</v>
      </c>
      <c r="AY227" s="222" t="s">
        <v>111</v>
      </c>
    </row>
    <row r="228" s="13" customFormat="1">
      <c r="B228" s="234"/>
      <c r="C228" s="235"/>
      <c r="D228" s="209" t="s">
        <v>124</v>
      </c>
      <c r="E228" s="236" t="s">
        <v>21</v>
      </c>
      <c r="F228" s="237" t="s">
        <v>319</v>
      </c>
      <c r="G228" s="235"/>
      <c r="H228" s="238">
        <v>121.178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AT228" s="244" t="s">
        <v>124</v>
      </c>
      <c r="AU228" s="244" t="s">
        <v>80</v>
      </c>
      <c r="AV228" s="13" t="s">
        <v>131</v>
      </c>
      <c r="AW228" s="13" t="s">
        <v>34</v>
      </c>
      <c r="AX228" s="13" t="s">
        <v>73</v>
      </c>
      <c r="AY228" s="244" t="s">
        <v>111</v>
      </c>
    </row>
    <row r="229" s="11" customFormat="1">
      <c r="B229" s="212"/>
      <c r="C229" s="213"/>
      <c r="D229" s="209" t="s">
        <v>124</v>
      </c>
      <c r="E229" s="214" t="s">
        <v>21</v>
      </c>
      <c r="F229" s="215" t="s">
        <v>320</v>
      </c>
      <c r="G229" s="213"/>
      <c r="H229" s="216">
        <v>121.178</v>
      </c>
      <c r="I229" s="217"/>
      <c r="J229" s="213"/>
      <c r="K229" s="213"/>
      <c r="L229" s="218"/>
      <c r="M229" s="219"/>
      <c r="N229" s="220"/>
      <c r="O229" s="220"/>
      <c r="P229" s="220"/>
      <c r="Q229" s="220"/>
      <c r="R229" s="220"/>
      <c r="S229" s="220"/>
      <c r="T229" s="221"/>
      <c r="AT229" s="222" t="s">
        <v>124</v>
      </c>
      <c r="AU229" s="222" t="s">
        <v>80</v>
      </c>
      <c r="AV229" s="11" t="s">
        <v>80</v>
      </c>
      <c r="AW229" s="11" t="s">
        <v>34</v>
      </c>
      <c r="AX229" s="11" t="s">
        <v>73</v>
      </c>
      <c r="AY229" s="222" t="s">
        <v>111</v>
      </c>
    </row>
    <row r="230" s="12" customFormat="1">
      <c r="B230" s="223"/>
      <c r="C230" s="224"/>
      <c r="D230" s="209" t="s">
        <v>124</v>
      </c>
      <c r="E230" s="225" t="s">
        <v>21</v>
      </c>
      <c r="F230" s="226" t="s">
        <v>126</v>
      </c>
      <c r="G230" s="224"/>
      <c r="H230" s="227">
        <v>602.05399999999997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AT230" s="233" t="s">
        <v>124</v>
      </c>
      <c r="AU230" s="233" t="s">
        <v>80</v>
      </c>
      <c r="AV230" s="12" t="s">
        <v>118</v>
      </c>
      <c r="AW230" s="12" t="s">
        <v>34</v>
      </c>
      <c r="AX230" s="12" t="s">
        <v>78</v>
      </c>
      <c r="AY230" s="233" t="s">
        <v>111</v>
      </c>
    </row>
    <row r="231" s="1" customFormat="1" ht="16.5" customHeight="1">
      <c r="B231" s="38"/>
      <c r="C231" s="197" t="s">
        <v>321</v>
      </c>
      <c r="D231" s="197" t="s">
        <v>113</v>
      </c>
      <c r="E231" s="198" t="s">
        <v>322</v>
      </c>
      <c r="F231" s="199" t="s">
        <v>323</v>
      </c>
      <c r="G231" s="200" t="s">
        <v>205</v>
      </c>
      <c r="H231" s="201">
        <v>121.178</v>
      </c>
      <c r="I231" s="202"/>
      <c r="J231" s="203">
        <f>ROUND(I231*H231,2)</f>
        <v>0</v>
      </c>
      <c r="K231" s="199" t="s">
        <v>117</v>
      </c>
      <c r="L231" s="43"/>
      <c r="M231" s="204" t="s">
        <v>21</v>
      </c>
      <c r="N231" s="205" t="s">
        <v>44</v>
      </c>
      <c r="O231" s="79"/>
      <c r="P231" s="206">
        <f>O231*H231</f>
        <v>0</v>
      </c>
      <c r="Q231" s="206">
        <v>0</v>
      </c>
      <c r="R231" s="206">
        <f>Q231*H231</f>
        <v>0</v>
      </c>
      <c r="S231" s="206">
        <v>0</v>
      </c>
      <c r="T231" s="207">
        <f>S231*H231</f>
        <v>0</v>
      </c>
      <c r="AR231" s="17" t="s">
        <v>118</v>
      </c>
      <c r="AT231" s="17" t="s">
        <v>113</v>
      </c>
      <c r="AU231" s="17" t="s">
        <v>80</v>
      </c>
      <c r="AY231" s="17" t="s">
        <v>111</v>
      </c>
      <c r="BE231" s="208">
        <f>IF(N231="základní",J231,0)</f>
        <v>0</v>
      </c>
      <c r="BF231" s="208">
        <f>IF(N231="snížená",J231,0)</f>
        <v>0</v>
      </c>
      <c r="BG231" s="208">
        <f>IF(N231="zákl. přenesená",J231,0)</f>
        <v>0</v>
      </c>
      <c r="BH231" s="208">
        <f>IF(N231="sníž. přenesená",J231,0)</f>
        <v>0</v>
      </c>
      <c r="BI231" s="208">
        <f>IF(N231="nulová",J231,0)</f>
        <v>0</v>
      </c>
      <c r="BJ231" s="17" t="s">
        <v>78</v>
      </c>
      <c r="BK231" s="208">
        <f>ROUND(I231*H231,2)</f>
        <v>0</v>
      </c>
      <c r="BL231" s="17" t="s">
        <v>118</v>
      </c>
      <c r="BM231" s="17" t="s">
        <v>324</v>
      </c>
    </row>
    <row r="232" s="1" customFormat="1">
      <c r="B232" s="38"/>
      <c r="C232" s="39"/>
      <c r="D232" s="209" t="s">
        <v>120</v>
      </c>
      <c r="E232" s="39"/>
      <c r="F232" s="210" t="s">
        <v>325</v>
      </c>
      <c r="G232" s="39"/>
      <c r="H232" s="39"/>
      <c r="I232" s="124"/>
      <c r="J232" s="39"/>
      <c r="K232" s="39"/>
      <c r="L232" s="43"/>
      <c r="M232" s="211"/>
      <c r="N232" s="79"/>
      <c r="O232" s="79"/>
      <c r="P232" s="79"/>
      <c r="Q232" s="79"/>
      <c r="R232" s="79"/>
      <c r="S232" s="79"/>
      <c r="T232" s="80"/>
      <c r="AT232" s="17" t="s">
        <v>120</v>
      </c>
      <c r="AU232" s="17" t="s">
        <v>80</v>
      </c>
    </row>
    <row r="233" s="11" customFormat="1">
      <c r="B233" s="212"/>
      <c r="C233" s="213"/>
      <c r="D233" s="209" t="s">
        <v>124</v>
      </c>
      <c r="E233" s="214" t="s">
        <v>21</v>
      </c>
      <c r="F233" s="215" t="s">
        <v>326</v>
      </c>
      <c r="G233" s="213"/>
      <c r="H233" s="216">
        <v>121.178</v>
      </c>
      <c r="I233" s="217"/>
      <c r="J233" s="213"/>
      <c r="K233" s="213"/>
      <c r="L233" s="218"/>
      <c r="M233" s="219"/>
      <c r="N233" s="220"/>
      <c r="O233" s="220"/>
      <c r="P233" s="220"/>
      <c r="Q233" s="220"/>
      <c r="R233" s="220"/>
      <c r="S233" s="220"/>
      <c r="T233" s="221"/>
      <c r="AT233" s="222" t="s">
        <v>124</v>
      </c>
      <c r="AU233" s="222" t="s">
        <v>80</v>
      </c>
      <c r="AV233" s="11" t="s">
        <v>80</v>
      </c>
      <c r="AW233" s="11" t="s">
        <v>34</v>
      </c>
      <c r="AX233" s="11" t="s">
        <v>78</v>
      </c>
      <c r="AY233" s="222" t="s">
        <v>111</v>
      </c>
    </row>
    <row r="234" s="1" customFormat="1" ht="16.5" customHeight="1">
      <c r="B234" s="38"/>
      <c r="C234" s="197" t="s">
        <v>327</v>
      </c>
      <c r="D234" s="197" t="s">
        <v>113</v>
      </c>
      <c r="E234" s="198" t="s">
        <v>328</v>
      </c>
      <c r="F234" s="199" t="s">
        <v>329</v>
      </c>
      <c r="G234" s="200" t="s">
        <v>205</v>
      </c>
      <c r="H234" s="201">
        <v>480.87599999999998</v>
      </c>
      <c r="I234" s="202"/>
      <c r="J234" s="203">
        <f>ROUND(I234*H234,2)</f>
        <v>0</v>
      </c>
      <c r="K234" s="199" t="s">
        <v>117</v>
      </c>
      <c r="L234" s="43"/>
      <c r="M234" s="204" t="s">
        <v>21</v>
      </c>
      <c r="N234" s="205" t="s">
        <v>44</v>
      </c>
      <c r="O234" s="79"/>
      <c r="P234" s="206">
        <f>O234*H234</f>
        <v>0</v>
      </c>
      <c r="Q234" s="206">
        <v>0</v>
      </c>
      <c r="R234" s="206">
        <f>Q234*H234</f>
        <v>0</v>
      </c>
      <c r="S234" s="206">
        <v>0</v>
      </c>
      <c r="T234" s="207">
        <f>S234*H234</f>
        <v>0</v>
      </c>
      <c r="AR234" s="17" t="s">
        <v>118</v>
      </c>
      <c r="AT234" s="17" t="s">
        <v>113</v>
      </c>
      <c r="AU234" s="17" t="s">
        <v>80</v>
      </c>
      <c r="AY234" s="17" t="s">
        <v>111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78</v>
      </c>
      <c r="BK234" s="208">
        <f>ROUND(I234*H234,2)</f>
        <v>0</v>
      </c>
      <c r="BL234" s="17" t="s">
        <v>118</v>
      </c>
      <c r="BM234" s="17" t="s">
        <v>330</v>
      </c>
    </row>
    <row r="235" s="1" customFormat="1">
      <c r="B235" s="38"/>
      <c r="C235" s="39"/>
      <c r="D235" s="209" t="s">
        <v>120</v>
      </c>
      <c r="E235" s="39"/>
      <c r="F235" s="210" t="s">
        <v>331</v>
      </c>
      <c r="G235" s="39"/>
      <c r="H235" s="39"/>
      <c r="I235" s="124"/>
      <c r="J235" s="39"/>
      <c r="K235" s="39"/>
      <c r="L235" s="43"/>
      <c r="M235" s="211"/>
      <c r="N235" s="79"/>
      <c r="O235" s="79"/>
      <c r="P235" s="79"/>
      <c r="Q235" s="79"/>
      <c r="R235" s="79"/>
      <c r="S235" s="79"/>
      <c r="T235" s="80"/>
      <c r="AT235" s="17" t="s">
        <v>120</v>
      </c>
      <c r="AU235" s="17" t="s">
        <v>80</v>
      </c>
    </row>
    <row r="236" s="11" customFormat="1">
      <c r="B236" s="212"/>
      <c r="C236" s="213"/>
      <c r="D236" s="209" t="s">
        <v>124</v>
      </c>
      <c r="E236" s="214" t="s">
        <v>21</v>
      </c>
      <c r="F236" s="215" t="s">
        <v>332</v>
      </c>
      <c r="G236" s="213"/>
      <c r="H236" s="216">
        <v>283.60399999999998</v>
      </c>
      <c r="I236" s="217"/>
      <c r="J236" s="213"/>
      <c r="K236" s="213"/>
      <c r="L236" s="218"/>
      <c r="M236" s="219"/>
      <c r="N236" s="220"/>
      <c r="O236" s="220"/>
      <c r="P236" s="220"/>
      <c r="Q236" s="220"/>
      <c r="R236" s="220"/>
      <c r="S236" s="220"/>
      <c r="T236" s="221"/>
      <c r="AT236" s="222" t="s">
        <v>124</v>
      </c>
      <c r="AU236" s="222" t="s">
        <v>80</v>
      </c>
      <c r="AV236" s="11" t="s">
        <v>80</v>
      </c>
      <c r="AW236" s="11" t="s">
        <v>34</v>
      </c>
      <c r="AX236" s="11" t="s">
        <v>73</v>
      </c>
      <c r="AY236" s="222" t="s">
        <v>111</v>
      </c>
    </row>
    <row r="237" s="11" customFormat="1">
      <c r="B237" s="212"/>
      <c r="C237" s="213"/>
      <c r="D237" s="209" t="s">
        <v>124</v>
      </c>
      <c r="E237" s="214" t="s">
        <v>21</v>
      </c>
      <c r="F237" s="215" t="s">
        <v>333</v>
      </c>
      <c r="G237" s="213"/>
      <c r="H237" s="216">
        <v>76.093999999999994</v>
      </c>
      <c r="I237" s="217"/>
      <c r="J237" s="213"/>
      <c r="K237" s="213"/>
      <c r="L237" s="218"/>
      <c r="M237" s="219"/>
      <c r="N237" s="220"/>
      <c r="O237" s="220"/>
      <c r="P237" s="220"/>
      <c r="Q237" s="220"/>
      <c r="R237" s="220"/>
      <c r="S237" s="220"/>
      <c r="T237" s="221"/>
      <c r="AT237" s="222" t="s">
        <v>124</v>
      </c>
      <c r="AU237" s="222" t="s">
        <v>80</v>
      </c>
      <c r="AV237" s="11" t="s">
        <v>80</v>
      </c>
      <c r="AW237" s="11" t="s">
        <v>34</v>
      </c>
      <c r="AX237" s="11" t="s">
        <v>73</v>
      </c>
      <c r="AY237" s="222" t="s">
        <v>111</v>
      </c>
    </row>
    <row r="238" s="11" customFormat="1">
      <c r="B238" s="212"/>
      <c r="C238" s="213"/>
      <c r="D238" s="209" t="s">
        <v>124</v>
      </c>
      <c r="E238" s="214" t="s">
        <v>21</v>
      </c>
      <c r="F238" s="215" t="s">
        <v>334</v>
      </c>
      <c r="G238" s="213"/>
      <c r="H238" s="216">
        <v>121.178</v>
      </c>
      <c r="I238" s="217"/>
      <c r="J238" s="213"/>
      <c r="K238" s="213"/>
      <c r="L238" s="218"/>
      <c r="M238" s="219"/>
      <c r="N238" s="220"/>
      <c r="O238" s="220"/>
      <c r="P238" s="220"/>
      <c r="Q238" s="220"/>
      <c r="R238" s="220"/>
      <c r="S238" s="220"/>
      <c r="T238" s="221"/>
      <c r="AT238" s="222" t="s">
        <v>124</v>
      </c>
      <c r="AU238" s="222" t="s">
        <v>80</v>
      </c>
      <c r="AV238" s="11" t="s">
        <v>80</v>
      </c>
      <c r="AW238" s="11" t="s">
        <v>34</v>
      </c>
      <c r="AX238" s="11" t="s">
        <v>73</v>
      </c>
      <c r="AY238" s="222" t="s">
        <v>111</v>
      </c>
    </row>
    <row r="239" s="12" customFormat="1">
      <c r="B239" s="223"/>
      <c r="C239" s="224"/>
      <c r="D239" s="209" t="s">
        <v>124</v>
      </c>
      <c r="E239" s="225" t="s">
        <v>21</v>
      </c>
      <c r="F239" s="226" t="s">
        <v>335</v>
      </c>
      <c r="G239" s="224"/>
      <c r="H239" s="227">
        <v>480.87599999999998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AT239" s="233" t="s">
        <v>124</v>
      </c>
      <c r="AU239" s="233" t="s">
        <v>80</v>
      </c>
      <c r="AV239" s="12" t="s">
        <v>118</v>
      </c>
      <c r="AW239" s="12" t="s">
        <v>34</v>
      </c>
      <c r="AX239" s="12" t="s">
        <v>78</v>
      </c>
      <c r="AY239" s="233" t="s">
        <v>111</v>
      </c>
    </row>
    <row r="240" s="1" customFormat="1" ht="22.5" customHeight="1">
      <c r="B240" s="38"/>
      <c r="C240" s="197" t="s">
        <v>336</v>
      </c>
      <c r="D240" s="197" t="s">
        <v>113</v>
      </c>
      <c r="E240" s="198" t="s">
        <v>337</v>
      </c>
      <c r="F240" s="199" t="s">
        <v>338</v>
      </c>
      <c r="G240" s="200" t="s">
        <v>339</v>
      </c>
      <c r="H240" s="201">
        <v>865.577</v>
      </c>
      <c r="I240" s="202"/>
      <c r="J240" s="203">
        <f>ROUND(I240*H240,2)</f>
        <v>0</v>
      </c>
      <c r="K240" s="199" t="s">
        <v>117</v>
      </c>
      <c r="L240" s="43"/>
      <c r="M240" s="204" t="s">
        <v>21</v>
      </c>
      <c r="N240" s="205" t="s">
        <v>44</v>
      </c>
      <c r="O240" s="79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AR240" s="17" t="s">
        <v>118</v>
      </c>
      <c r="AT240" s="17" t="s">
        <v>113</v>
      </c>
      <c r="AU240" s="17" t="s">
        <v>80</v>
      </c>
      <c r="AY240" s="17" t="s">
        <v>111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78</v>
      </c>
      <c r="BK240" s="208">
        <f>ROUND(I240*H240,2)</f>
        <v>0</v>
      </c>
      <c r="BL240" s="17" t="s">
        <v>118</v>
      </c>
      <c r="BM240" s="17" t="s">
        <v>340</v>
      </c>
    </row>
    <row r="241" s="1" customFormat="1">
      <c r="B241" s="38"/>
      <c r="C241" s="39"/>
      <c r="D241" s="209" t="s">
        <v>120</v>
      </c>
      <c r="E241" s="39"/>
      <c r="F241" s="210" t="s">
        <v>341</v>
      </c>
      <c r="G241" s="39"/>
      <c r="H241" s="39"/>
      <c r="I241" s="124"/>
      <c r="J241" s="39"/>
      <c r="K241" s="39"/>
      <c r="L241" s="43"/>
      <c r="M241" s="211"/>
      <c r="N241" s="79"/>
      <c r="O241" s="79"/>
      <c r="P241" s="79"/>
      <c r="Q241" s="79"/>
      <c r="R241" s="79"/>
      <c r="S241" s="79"/>
      <c r="T241" s="80"/>
      <c r="AT241" s="17" t="s">
        <v>120</v>
      </c>
      <c r="AU241" s="17" t="s">
        <v>80</v>
      </c>
    </row>
    <row r="242" s="11" customFormat="1">
      <c r="B242" s="212"/>
      <c r="C242" s="213"/>
      <c r="D242" s="209" t="s">
        <v>124</v>
      </c>
      <c r="E242" s="214" t="s">
        <v>21</v>
      </c>
      <c r="F242" s="215" t="s">
        <v>342</v>
      </c>
      <c r="G242" s="213"/>
      <c r="H242" s="216">
        <v>865.577</v>
      </c>
      <c r="I242" s="217"/>
      <c r="J242" s="213"/>
      <c r="K242" s="213"/>
      <c r="L242" s="218"/>
      <c r="M242" s="219"/>
      <c r="N242" s="220"/>
      <c r="O242" s="220"/>
      <c r="P242" s="220"/>
      <c r="Q242" s="220"/>
      <c r="R242" s="220"/>
      <c r="S242" s="220"/>
      <c r="T242" s="221"/>
      <c r="AT242" s="222" t="s">
        <v>124</v>
      </c>
      <c r="AU242" s="222" t="s">
        <v>80</v>
      </c>
      <c r="AV242" s="11" t="s">
        <v>80</v>
      </c>
      <c r="AW242" s="11" t="s">
        <v>34</v>
      </c>
      <c r="AX242" s="11" t="s">
        <v>78</v>
      </c>
      <c r="AY242" s="222" t="s">
        <v>111</v>
      </c>
    </row>
    <row r="243" s="1" customFormat="1" ht="22.5" customHeight="1">
      <c r="B243" s="38"/>
      <c r="C243" s="197" t="s">
        <v>343</v>
      </c>
      <c r="D243" s="197" t="s">
        <v>113</v>
      </c>
      <c r="E243" s="198" t="s">
        <v>344</v>
      </c>
      <c r="F243" s="199" t="s">
        <v>345</v>
      </c>
      <c r="G243" s="200" t="s">
        <v>205</v>
      </c>
      <c r="H243" s="201">
        <v>685.99300000000005</v>
      </c>
      <c r="I243" s="202"/>
      <c r="J243" s="203">
        <f>ROUND(I243*H243,2)</f>
        <v>0</v>
      </c>
      <c r="K243" s="199" t="s">
        <v>117</v>
      </c>
      <c r="L243" s="43"/>
      <c r="M243" s="204" t="s">
        <v>21</v>
      </c>
      <c r="N243" s="205" t="s">
        <v>44</v>
      </c>
      <c r="O243" s="79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AR243" s="17" t="s">
        <v>118</v>
      </c>
      <c r="AT243" s="17" t="s">
        <v>113</v>
      </c>
      <c r="AU243" s="17" t="s">
        <v>80</v>
      </c>
      <c r="AY243" s="17" t="s">
        <v>111</v>
      </c>
      <c r="BE243" s="208">
        <f>IF(N243="základní",J243,0)</f>
        <v>0</v>
      </c>
      <c r="BF243" s="208">
        <f>IF(N243="snížená",J243,0)</f>
        <v>0</v>
      </c>
      <c r="BG243" s="208">
        <f>IF(N243="zákl. přenesená",J243,0)</f>
        <v>0</v>
      </c>
      <c r="BH243" s="208">
        <f>IF(N243="sníž. přenesená",J243,0)</f>
        <v>0</v>
      </c>
      <c r="BI243" s="208">
        <f>IF(N243="nulová",J243,0)</f>
        <v>0</v>
      </c>
      <c r="BJ243" s="17" t="s">
        <v>78</v>
      </c>
      <c r="BK243" s="208">
        <f>ROUND(I243*H243,2)</f>
        <v>0</v>
      </c>
      <c r="BL243" s="17" t="s">
        <v>118</v>
      </c>
      <c r="BM243" s="17" t="s">
        <v>346</v>
      </c>
    </row>
    <row r="244" s="1" customFormat="1">
      <c r="B244" s="38"/>
      <c r="C244" s="39"/>
      <c r="D244" s="209" t="s">
        <v>120</v>
      </c>
      <c r="E244" s="39"/>
      <c r="F244" s="210" t="s">
        <v>347</v>
      </c>
      <c r="G244" s="39"/>
      <c r="H244" s="39"/>
      <c r="I244" s="124"/>
      <c r="J244" s="39"/>
      <c r="K244" s="39"/>
      <c r="L244" s="43"/>
      <c r="M244" s="211"/>
      <c r="N244" s="79"/>
      <c r="O244" s="79"/>
      <c r="P244" s="79"/>
      <c r="Q244" s="79"/>
      <c r="R244" s="79"/>
      <c r="S244" s="79"/>
      <c r="T244" s="80"/>
      <c r="AT244" s="17" t="s">
        <v>120</v>
      </c>
      <c r="AU244" s="17" t="s">
        <v>80</v>
      </c>
    </row>
    <row r="245" s="11" customFormat="1">
      <c r="B245" s="212"/>
      <c r="C245" s="213"/>
      <c r="D245" s="209" t="s">
        <v>124</v>
      </c>
      <c r="E245" s="214" t="s">
        <v>21</v>
      </c>
      <c r="F245" s="215" t="s">
        <v>348</v>
      </c>
      <c r="G245" s="213"/>
      <c r="H245" s="216">
        <v>1045.691</v>
      </c>
      <c r="I245" s="217"/>
      <c r="J245" s="213"/>
      <c r="K245" s="213"/>
      <c r="L245" s="218"/>
      <c r="M245" s="219"/>
      <c r="N245" s="220"/>
      <c r="O245" s="220"/>
      <c r="P245" s="220"/>
      <c r="Q245" s="220"/>
      <c r="R245" s="220"/>
      <c r="S245" s="220"/>
      <c r="T245" s="221"/>
      <c r="AT245" s="222" t="s">
        <v>124</v>
      </c>
      <c r="AU245" s="222" t="s">
        <v>80</v>
      </c>
      <c r="AV245" s="11" t="s">
        <v>80</v>
      </c>
      <c r="AW245" s="11" t="s">
        <v>34</v>
      </c>
      <c r="AX245" s="11" t="s">
        <v>73</v>
      </c>
      <c r="AY245" s="222" t="s">
        <v>111</v>
      </c>
    </row>
    <row r="246" s="11" customFormat="1">
      <c r="B246" s="212"/>
      <c r="C246" s="213"/>
      <c r="D246" s="209" t="s">
        <v>124</v>
      </c>
      <c r="E246" s="214" t="s">
        <v>21</v>
      </c>
      <c r="F246" s="215" t="s">
        <v>349</v>
      </c>
      <c r="G246" s="213"/>
      <c r="H246" s="216">
        <v>-283.60399999999998</v>
      </c>
      <c r="I246" s="217"/>
      <c r="J246" s="213"/>
      <c r="K246" s="213"/>
      <c r="L246" s="218"/>
      <c r="M246" s="219"/>
      <c r="N246" s="220"/>
      <c r="O246" s="220"/>
      <c r="P246" s="220"/>
      <c r="Q246" s="220"/>
      <c r="R246" s="220"/>
      <c r="S246" s="220"/>
      <c r="T246" s="221"/>
      <c r="AT246" s="222" t="s">
        <v>124</v>
      </c>
      <c r="AU246" s="222" t="s">
        <v>80</v>
      </c>
      <c r="AV246" s="11" t="s">
        <v>80</v>
      </c>
      <c r="AW246" s="11" t="s">
        <v>34</v>
      </c>
      <c r="AX246" s="11" t="s">
        <v>73</v>
      </c>
      <c r="AY246" s="222" t="s">
        <v>111</v>
      </c>
    </row>
    <row r="247" s="11" customFormat="1">
      <c r="B247" s="212"/>
      <c r="C247" s="213"/>
      <c r="D247" s="209" t="s">
        <v>124</v>
      </c>
      <c r="E247" s="214" t="s">
        <v>21</v>
      </c>
      <c r="F247" s="215" t="s">
        <v>350</v>
      </c>
      <c r="G247" s="213"/>
      <c r="H247" s="216">
        <v>-76.093999999999994</v>
      </c>
      <c r="I247" s="217"/>
      <c r="J247" s="213"/>
      <c r="K247" s="213"/>
      <c r="L247" s="218"/>
      <c r="M247" s="219"/>
      <c r="N247" s="220"/>
      <c r="O247" s="220"/>
      <c r="P247" s="220"/>
      <c r="Q247" s="220"/>
      <c r="R247" s="220"/>
      <c r="S247" s="220"/>
      <c r="T247" s="221"/>
      <c r="AT247" s="222" t="s">
        <v>124</v>
      </c>
      <c r="AU247" s="222" t="s">
        <v>80</v>
      </c>
      <c r="AV247" s="11" t="s">
        <v>80</v>
      </c>
      <c r="AW247" s="11" t="s">
        <v>34</v>
      </c>
      <c r="AX247" s="11" t="s">
        <v>73</v>
      </c>
      <c r="AY247" s="222" t="s">
        <v>111</v>
      </c>
    </row>
    <row r="248" s="12" customFormat="1">
      <c r="B248" s="223"/>
      <c r="C248" s="224"/>
      <c r="D248" s="209" t="s">
        <v>124</v>
      </c>
      <c r="E248" s="225" t="s">
        <v>21</v>
      </c>
      <c r="F248" s="226" t="s">
        <v>126</v>
      </c>
      <c r="G248" s="224"/>
      <c r="H248" s="227">
        <v>685.99300000000005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AT248" s="233" t="s">
        <v>124</v>
      </c>
      <c r="AU248" s="233" t="s">
        <v>80</v>
      </c>
      <c r="AV248" s="12" t="s">
        <v>118</v>
      </c>
      <c r="AW248" s="12" t="s">
        <v>34</v>
      </c>
      <c r="AX248" s="12" t="s">
        <v>78</v>
      </c>
      <c r="AY248" s="233" t="s">
        <v>111</v>
      </c>
    </row>
    <row r="249" s="1" customFormat="1" ht="16.5" customHeight="1">
      <c r="B249" s="38"/>
      <c r="C249" s="255" t="s">
        <v>351</v>
      </c>
      <c r="D249" s="255" t="s">
        <v>352</v>
      </c>
      <c r="E249" s="256" t="s">
        <v>353</v>
      </c>
      <c r="F249" s="257" t="s">
        <v>354</v>
      </c>
      <c r="G249" s="258" t="s">
        <v>339</v>
      </c>
      <c r="H249" s="259">
        <v>230.238</v>
      </c>
      <c r="I249" s="260"/>
      <c r="J249" s="261">
        <f>ROUND(I249*H249,2)</f>
        <v>0</v>
      </c>
      <c r="K249" s="257" t="s">
        <v>117</v>
      </c>
      <c r="L249" s="262"/>
      <c r="M249" s="263" t="s">
        <v>21</v>
      </c>
      <c r="N249" s="264" t="s">
        <v>44</v>
      </c>
      <c r="O249" s="79"/>
      <c r="P249" s="206">
        <f>O249*H249</f>
        <v>0</v>
      </c>
      <c r="Q249" s="206">
        <v>0</v>
      </c>
      <c r="R249" s="206">
        <f>Q249*H249</f>
        <v>0</v>
      </c>
      <c r="S249" s="206">
        <v>0</v>
      </c>
      <c r="T249" s="207">
        <f>S249*H249</f>
        <v>0</v>
      </c>
      <c r="AR249" s="17" t="s">
        <v>164</v>
      </c>
      <c r="AT249" s="17" t="s">
        <v>352</v>
      </c>
      <c r="AU249" s="17" t="s">
        <v>80</v>
      </c>
      <c r="AY249" s="17" t="s">
        <v>111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7" t="s">
        <v>78</v>
      </c>
      <c r="BK249" s="208">
        <f>ROUND(I249*H249,2)</f>
        <v>0</v>
      </c>
      <c r="BL249" s="17" t="s">
        <v>118</v>
      </c>
      <c r="BM249" s="17" t="s">
        <v>355</v>
      </c>
    </row>
    <row r="250" s="11" customFormat="1">
      <c r="B250" s="212"/>
      <c r="C250" s="213"/>
      <c r="D250" s="209" t="s">
        <v>124</v>
      </c>
      <c r="E250" s="214" t="s">
        <v>21</v>
      </c>
      <c r="F250" s="215" t="s">
        <v>317</v>
      </c>
      <c r="G250" s="213"/>
      <c r="H250" s="216">
        <v>89.510000000000005</v>
      </c>
      <c r="I250" s="217"/>
      <c r="J250" s="213"/>
      <c r="K250" s="213"/>
      <c r="L250" s="218"/>
      <c r="M250" s="219"/>
      <c r="N250" s="220"/>
      <c r="O250" s="220"/>
      <c r="P250" s="220"/>
      <c r="Q250" s="220"/>
      <c r="R250" s="220"/>
      <c r="S250" s="220"/>
      <c r="T250" s="221"/>
      <c r="AT250" s="222" t="s">
        <v>124</v>
      </c>
      <c r="AU250" s="222" t="s">
        <v>80</v>
      </c>
      <c r="AV250" s="11" t="s">
        <v>80</v>
      </c>
      <c r="AW250" s="11" t="s">
        <v>34</v>
      </c>
      <c r="AX250" s="11" t="s">
        <v>73</v>
      </c>
      <c r="AY250" s="222" t="s">
        <v>111</v>
      </c>
    </row>
    <row r="251" s="11" customFormat="1">
      <c r="B251" s="212"/>
      <c r="C251" s="213"/>
      <c r="D251" s="209" t="s">
        <v>124</v>
      </c>
      <c r="E251" s="214" t="s">
        <v>21</v>
      </c>
      <c r="F251" s="215" t="s">
        <v>318</v>
      </c>
      <c r="G251" s="213"/>
      <c r="H251" s="216">
        <v>31.667999999999999</v>
      </c>
      <c r="I251" s="217"/>
      <c r="J251" s="213"/>
      <c r="K251" s="213"/>
      <c r="L251" s="218"/>
      <c r="M251" s="219"/>
      <c r="N251" s="220"/>
      <c r="O251" s="220"/>
      <c r="P251" s="220"/>
      <c r="Q251" s="220"/>
      <c r="R251" s="220"/>
      <c r="S251" s="220"/>
      <c r="T251" s="221"/>
      <c r="AT251" s="222" t="s">
        <v>124</v>
      </c>
      <c r="AU251" s="222" t="s">
        <v>80</v>
      </c>
      <c r="AV251" s="11" t="s">
        <v>80</v>
      </c>
      <c r="AW251" s="11" t="s">
        <v>34</v>
      </c>
      <c r="AX251" s="11" t="s">
        <v>73</v>
      </c>
      <c r="AY251" s="222" t="s">
        <v>111</v>
      </c>
    </row>
    <row r="252" s="12" customFormat="1">
      <c r="B252" s="223"/>
      <c r="C252" s="224"/>
      <c r="D252" s="209" t="s">
        <v>124</v>
      </c>
      <c r="E252" s="225" t="s">
        <v>21</v>
      </c>
      <c r="F252" s="226" t="s">
        <v>356</v>
      </c>
      <c r="G252" s="224"/>
      <c r="H252" s="227">
        <v>121.178</v>
      </c>
      <c r="I252" s="228"/>
      <c r="J252" s="224"/>
      <c r="K252" s="224"/>
      <c r="L252" s="229"/>
      <c r="M252" s="230"/>
      <c r="N252" s="231"/>
      <c r="O252" s="231"/>
      <c r="P252" s="231"/>
      <c r="Q252" s="231"/>
      <c r="R252" s="231"/>
      <c r="S252" s="231"/>
      <c r="T252" s="232"/>
      <c r="AT252" s="233" t="s">
        <v>124</v>
      </c>
      <c r="AU252" s="233" t="s">
        <v>80</v>
      </c>
      <c r="AV252" s="12" t="s">
        <v>118</v>
      </c>
      <c r="AW252" s="12" t="s">
        <v>34</v>
      </c>
      <c r="AX252" s="12" t="s">
        <v>78</v>
      </c>
      <c r="AY252" s="233" t="s">
        <v>111</v>
      </c>
    </row>
    <row r="253" s="11" customFormat="1">
      <c r="B253" s="212"/>
      <c r="C253" s="213"/>
      <c r="D253" s="209" t="s">
        <v>124</v>
      </c>
      <c r="E253" s="213"/>
      <c r="F253" s="215" t="s">
        <v>357</v>
      </c>
      <c r="G253" s="213"/>
      <c r="H253" s="216">
        <v>230.238</v>
      </c>
      <c r="I253" s="217"/>
      <c r="J253" s="213"/>
      <c r="K253" s="213"/>
      <c r="L253" s="218"/>
      <c r="M253" s="219"/>
      <c r="N253" s="220"/>
      <c r="O253" s="220"/>
      <c r="P253" s="220"/>
      <c r="Q253" s="220"/>
      <c r="R253" s="220"/>
      <c r="S253" s="220"/>
      <c r="T253" s="221"/>
      <c r="AT253" s="222" t="s">
        <v>124</v>
      </c>
      <c r="AU253" s="222" t="s">
        <v>80</v>
      </c>
      <c r="AV253" s="11" t="s">
        <v>80</v>
      </c>
      <c r="AW253" s="11" t="s">
        <v>4</v>
      </c>
      <c r="AX253" s="11" t="s">
        <v>78</v>
      </c>
      <c r="AY253" s="222" t="s">
        <v>111</v>
      </c>
    </row>
    <row r="254" s="1" customFormat="1" ht="22.5" customHeight="1">
      <c r="B254" s="38"/>
      <c r="C254" s="197" t="s">
        <v>358</v>
      </c>
      <c r="D254" s="197" t="s">
        <v>113</v>
      </c>
      <c r="E254" s="198" t="s">
        <v>359</v>
      </c>
      <c r="F254" s="199" t="s">
        <v>360</v>
      </c>
      <c r="G254" s="200" t="s">
        <v>205</v>
      </c>
      <c r="H254" s="201">
        <v>219.93799999999999</v>
      </c>
      <c r="I254" s="202"/>
      <c r="J254" s="203">
        <f>ROUND(I254*H254,2)</f>
        <v>0</v>
      </c>
      <c r="K254" s="199" t="s">
        <v>117</v>
      </c>
      <c r="L254" s="43"/>
      <c r="M254" s="204" t="s">
        <v>21</v>
      </c>
      <c r="N254" s="205" t="s">
        <v>44</v>
      </c>
      <c r="O254" s="79"/>
      <c r="P254" s="206">
        <f>O254*H254</f>
        <v>0</v>
      </c>
      <c r="Q254" s="206">
        <v>0</v>
      </c>
      <c r="R254" s="206">
        <f>Q254*H254</f>
        <v>0</v>
      </c>
      <c r="S254" s="206">
        <v>0</v>
      </c>
      <c r="T254" s="207">
        <f>S254*H254</f>
        <v>0</v>
      </c>
      <c r="AR254" s="17" t="s">
        <v>118</v>
      </c>
      <c r="AT254" s="17" t="s">
        <v>113</v>
      </c>
      <c r="AU254" s="17" t="s">
        <v>80</v>
      </c>
      <c r="AY254" s="17" t="s">
        <v>111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7" t="s">
        <v>78</v>
      </c>
      <c r="BK254" s="208">
        <f>ROUND(I254*H254,2)</f>
        <v>0</v>
      </c>
      <c r="BL254" s="17" t="s">
        <v>118</v>
      </c>
      <c r="BM254" s="17" t="s">
        <v>361</v>
      </c>
    </row>
    <row r="255" s="1" customFormat="1">
      <c r="B255" s="38"/>
      <c r="C255" s="39"/>
      <c r="D255" s="209" t="s">
        <v>120</v>
      </c>
      <c r="E255" s="39"/>
      <c r="F255" s="210" t="s">
        <v>362</v>
      </c>
      <c r="G255" s="39"/>
      <c r="H255" s="39"/>
      <c r="I255" s="124"/>
      <c r="J255" s="39"/>
      <c r="K255" s="39"/>
      <c r="L255" s="43"/>
      <c r="M255" s="211"/>
      <c r="N255" s="79"/>
      <c r="O255" s="79"/>
      <c r="P255" s="79"/>
      <c r="Q255" s="79"/>
      <c r="R255" s="79"/>
      <c r="S255" s="79"/>
      <c r="T255" s="80"/>
      <c r="AT255" s="17" t="s">
        <v>120</v>
      </c>
      <c r="AU255" s="17" t="s">
        <v>80</v>
      </c>
    </row>
    <row r="256" s="11" customFormat="1">
      <c r="B256" s="212"/>
      <c r="C256" s="213"/>
      <c r="D256" s="209" t="s">
        <v>124</v>
      </c>
      <c r="E256" s="214" t="s">
        <v>21</v>
      </c>
      <c r="F256" s="215" t="s">
        <v>363</v>
      </c>
      <c r="G256" s="213"/>
      <c r="H256" s="216">
        <v>215.33000000000001</v>
      </c>
      <c r="I256" s="217"/>
      <c r="J256" s="213"/>
      <c r="K256" s="213"/>
      <c r="L256" s="218"/>
      <c r="M256" s="219"/>
      <c r="N256" s="220"/>
      <c r="O256" s="220"/>
      <c r="P256" s="220"/>
      <c r="Q256" s="220"/>
      <c r="R256" s="220"/>
      <c r="S256" s="220"/>
      <c r="T256" s="221"/>
      <c r="AT256" s="222" t="s">
        <v>124</v>
      </c>
      <c r="AU256" s="222" t="s">
        <v>80</v>
      </c>
      <c r="AV256" s="11" t="s">
        <v>80</v>
      </c>
      <c r="AW256" s="11" t="s">
        <v>34</v>
      </c>
      <c r="AX256" s="11" t="s">
        <v>73</v>
      </c>
      <c r="AY256" s="222" t="s">
        <v>111</v>
      </c>
    </row>
    <row r="257" s="11" customFormat="1">
      <c r="B257" s="212"/>
      <c r="C257" s="213"/>
      <c r="D257" s="209" t="s">
        <v>124</v>
      </c>
      <c r="E257" s="214" t="s">
        <v>21</v>
      </c>
      <c r="F257" s="215" t="s">
        <v>364</v>
      </c>
      <c r="G257" s="213"/>
      <c r="H257" s="216">
        <v>4.6079999999999997</v>
      </c>
      <c r="I257" s="217"/>
      <c r="J257" s="213"/>
      <c r="K257" s="213"/>
      <c r="L257" s="218"/>
      <c r="M257" s="219"/>
      <c r="N257" s="220"/>
      <c r="O257" s="220"/>
      <c r="P257" s="220"/>
      <c r="Q257" s="220"/>
      <c r="R257" s="220"/>
      <c r="S257" s="220"/>
      <c r="T257" s="221"/>
      <c r="AT257" s="222" t="s">
        <v>124</v>
      </c>
      <c r="AU257" s="222" t="s">
        <v>80</v>
      </c>
      <c r="AV257" s="11" t="s">
        <v>80</v>
      </c>
      <c r="AW257" s="11" t="s">
        <v>34</v>
      </c>
      <c r="AX257" s="11" t="s">
        <v>73</v>
      </c>
      <c r="AY257" s="222" t="s">
        <v>111</v>
      </c>
    </row>
    <row r="258" s="12" customFormat="1">
      <c r="B258" s="223"/>
      <c r="C258" s="224"/>
      <c r="D258" s="209" t="s">
        <v>124</v>
      </c>
      <c r="E258" s="225" t="s">
        <v>21</v>
      </c>
      <c r="F258" s="226" t="s">
        <v>126</v>
      </c>
      <c r="G258" s="224"/>
      <c r="H258" s="227">
        <v>219.93799999999999</v>
      </c>
      <c r="I258" s="228"/>
      <c r="J258" s="224"/>
      <c r="K258" s="224"/>
      <c r="L258" s="229"/>
      <c r="M258" s="230"/>
      <c r="N258" s="231"/>
      <c r="O258" s="231"/>
      <c r="P258" s="231"/>
      <c r="Q258" s="231"/>
      <c r="R258" s="231"/>
      <c r="S258" s="231"/>
      <c r="T258" s="232"/>
      <c r="AT258" s="233" t="s">
        <v>124</v>
      </c>
      <c r="AU258" s="233" t="s">
        <v>80</v>
      </c>
      <c r="AV258" s="12" t="s">
        <v>118</v>
      </c>
      <c r="AW258" s="12" t="s">
        <v>34</v>
      </c>
      <c r="AX258" s="12" t="s">
        <v>78</v>
      </c>
      <c r="AY258" s="233" t="s">
        <v>111</v>
      </c>
    </row>
    <row r="259" s="1" customFormat="1" ht="16.5" customHeight="1">
      <c r="B259" s="38"/>
      <c r="C259" s="255" t="s">
        <v>365</v>
      </c>
      <c r="D259" s="255" t="s">
        <v>352</v>
      </c>
      <c r="E259" s="256" t="s">
        <v>366</v>
      </c>
      <c r="F259" s="257" t="s">
        <v>367</v>
      </c>
      <c r="G259" s="258" t="s">
        <v>339</v>
      </c>
      <c r="H259" s="259">
        <v>439.87599999999998</v>
      </c>
      <c r="I259" s="260"/>
      <c r="J259" s="261">
        <f>ROUND(I259*H259,2)</f>
        <v>0</v>
      </c>
      <c r="K259" s="257" t="s">
        <v>117</v>
      </c>
      <c r="L259" s="262"/>
      <c r="M259" s="263" t="s">
        <v>21</v>
      </c>
      <c r="N259" s="264" t="s">
        <v>44</v>
      </c>
      <c r="O259" s="79"/>
      <c r="P259" s="206">
        <f>O259*H259</f>
        <v>0</v>
      </c>
      <c r="Q259" s="206">
        <v>0</v>
      </c>
      <c r="R259" s="206">
        <f>Q259*H259</f>
        <v>0</v>
      </c>
      <c r="S259" s="206">
        <v>0</v>
      </c>
      <c r="T259" s="207">
        <f>S259*H259</f>
        <v>0</v>
      </c>
      <c r="AR259" s="17" t="s">
        <v>164</v>
      </c>
      <c r="AT259" s="17" t="s">
        <v>352</v>
      </c>
      <c r="AU259" s="17" t="s">
        <v>80</v>
      </c>
      <c r="AY259" s="17" t="s">
        <v>111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78</v>
      </c>
      <c r="BK259" s="208">
        <f>ROUND(I259*H259,2)</f>
        <v>0</v>
      </c>
      <c r="BL259" s="17" t="s">
        <v>118</v>
      </c>
      <c r="BM259" s="17" t="s">
        <v>368</v>
      </c>
    </row>
    <row r="260" s="11" customFormat="1">
      <c r="B260" s="212"/>
      <c r="C260" s="213"/>
      <c r="D260" s="209" t="s">
        <v>124</v>
      </c>
      <c r="E260" s="213"/>
      <c r="F260" s="215" t="s">
        <v>369</v>
      </c>
      <c r="G260" s="213"/>
      <c r="H260" s="216">
        <v>439.87599999999998</v>
      </c>
      <c r="I260" s="217"/>
      <c r="J260" s="213"/>
      <c r="K260" s="213"/>
      <c r="L260" s="218"/>
      <c r="M260" s="219"/>
      <c r="N260" s="220"/>
      <c r="O260" s="220"/>
      <c r="P260" s="220"/>
      <c r="Q260" s="220"/>
      <c r="R260" s="220"/>
      <c r="S260" s="220"/>
      <c r="T260" s="221"/>
      <c r="AT260" s="222" t="s">
        <v>124</v>
      </c>
      <c r="AU260" s="222" t="s">
        <v>80</v>
      </c>
      <c r="AV260" s="11" t="s">
        <v>80</v>
      </c>
      <c r="AW260" s="11" t="s">
        <v>4</v>
      </c>
      <c r="AX260" s="11" t="s">
        <v>78</v>
      </c>
      <c r="AY260" s="222" t="s">
        <v>111</v>
      </c>
    </row>
    <row r="261" s="1" customFormat="1" ht="16.5" customHeight="1">
      <c r="B261" s="38"/>
      <c r="C261" s="197" t="s">
        <v>370</v>
      </c>
      <c r="D261" s="197" t="s">
        <v>113</v>
      </c>
      <c r="E261" s="198" t="s">
        <v>371</v>
      </c>
      <c r="F261" s="199" t="s">
        <v>372</v>
      </c>
      <c r="G261" s="200" t="s">
        <v>116</v>
      </c>
      <c r="H261" s="201">
        <v>479.60000000000002</v>
      </c>
      <c r="I261" s="202"/>
      <c r="J261" s="203">
        <f>ROUND(I261*H261,2)</f>
        <v>0</v>
      </c>
      <c r="K261" s="199" t="s">
        <v>117</v>
      </c>
      <c r="L261" s="43"/>
      <c r="M261" s="204" t="s">
        <v>21</v>
      </c>
      <c r="N261" s="205" t="s">
        <v>44</v>
      </c>
      <c r="O261" s="79"/>
      <c r="P261" s="206">
        <f>O261*H261</f>
        <v>0</v>
      </c>
      <c r="Q261" s="206">
        <v>0</v>
      </c>
      <c r="R261" s="206">
        <f>Q261*H261</f>
        <v>0</v>
      </c>
      <c r="S261" s="206">
        <v>0</v>
      </c>
      <c r="T261" s="207">
        <f>S261*H261</f>
        <v>0</v>
      </c>
      <c r="AR261" s="17" t="s">
        <v>118</v>
      </c>
      <c r="AT261" s="17" t="s">
        <v>113</v>
      </c>
      <c r="AU261" s="17" t="s">
        <v>80</v>
      </c>
      <c r="AY261" s="17" t="s">
        <v>111</v>
      </c>
      <c r="BE261" s="208">
        <f>IF(N261="základní",J261,0)</f>
        <v>0</v>
      </c>
      <c r="BF261" s="208">
        <f>IF(N261="snížená",J261,0)</f>
        <v>0</v>
      </c>
      <c r="BG261" s="208">
        <f>IF(N261="zákl. přenesená",J261,0)</f>
        <v>0</v>
      </c>
      <c r="BH261" s="208">
        <f>IF(N261="sníž. přenesená",J261,0)</f>
        <v>0</v>
      </c>
      <c r="BI261" s="208">
        <f>IF(N261="nulová",J261,0)</f>
        <v>0</v>
      </c>
      <c r="BJ261" s="17" t="s">
        <v>78</v>
      </c>
      <c r="BK261" s="208">
        <f>ROUND(I261*H261,2)</f>
        <v>0</v>
      </c>
      <c r="BL261" s="17" t="s">
        <v>118</v>
      </c>
      <c r="BM261" s="17" t="s">
        <v>373</v>
      </c>
    </row>
    <row r="262" s="1" customFormat="1">
      <c r="B262" s="38"/>
      <c r="C262" s="39"/>
      <c r="D262" s="209" t="s">
        <v>120</v>
      </c>
      <c r="E262" s="39"/>
      <c r="F262" s="210" t="s">
        <v>374</v>
      </c>
      <c r="G262" s="39"/>
      <c r="H262" s="39"/>
      <c r="I262" s="124"/>
      <c r="J262" s="39"/>
      <c r="K262" s="39"/>
      <c r="L262" s="43"/>
      <c r="M262" s="211"/>
      <c r="N262" s="79"/>
      <c r="O262" s="79"/>
      <c r="P262" s="79"/>
      <c r="Q262" s="79"/>
      <c r="R262" s="79"/>
      <c r="S262" s="79"/>
      <c r="T262" s="80"/>
      <c r="AT262" s="17" t="s">
        <v>120</v>
      </c>
      <c r="AU262" s="17" t="s">
        <v>80</v>
      </c>
    </row>
    <row r="263" s="11" customFormat="1">
      <c r="B263" s="212"/>
      <c r="C263" s="213"/>
      <c r="D263" s="209" t="s">
        <v>124</v>
      </c>
      <c r="E263" s="214" t="s">
        <v>21</v>
      </c>
      <c r="F263" s="215" t="s">
        <v>375</v>
      </c>
      <c r="G263" s="213"/>
      <c r="H263" s="216">
        <v>50.899999999999999</v>
      </c>
      <c r="I263" s="217"/>
      <c r="J263" s="213"/>
      <c r="K263" s="213"/>
      <c r="L263" s="218"/>
      <c r="M263" s="219"/>
      <c r="N263" s="220"/>
      <c r="O263" s="220"/>
      <c r="P263" s="220"/>
      <c r="Q263" s="220"/>
      <c r="R263" s="220"/>
      <c r="S263" s="220"/>
      <c r="T263" s="221"/>
      <c r="AT263" s="222" t="s">
        <v>124</v>
      </c>
      <c r="AU263" s="222" t="s">
        <v>80</v>
      </c>
      <c r="AV263" s="11" t="s">
        <v>80</v>
      </c>
      <c r="AW263" s="11" t="s">
        <v>34</v>
      </c>
      <c r="AX263" s="11" t="s">
        <v>73</v>
      </c>
      <c r="AY263" s="222" t="s">
        <v>111</v>
      </c>
    </row>
    <row r="264" s="11" customFormat="1">
      <c r="B264" s="212"/>
      <c r="C264" s="213"/>
      <c r="D264" s="209" t="s">
        <v>124</v>
      </c>
      <c r="E264" s="214" t="s">
        <v>21</v>
      </c>
      <c r="F264" s="215" t="s">
        <v>376</v>
      </c>
      <c r="G264" s="213"/>
      <c r="H264" s="216">
        <v>18.5</v>
      </c>
      <c r="I264" s="217"/>
      <c r="J264" s="213"/>
      <c r="K264" s="213"/>
      <c r="L264" s="218"/>
      <c r="M264" s="219"/>
      <c r="N264" s="220"/>
      <c r="O264" s="220"/>
      <c r="P264" s="220"/>
      <c r="Q264" s="220"/>
      <c r="R264" s="220"/>
      <c r="S264" s="220"/>
      <c r="T264" s="221"/>
      <c r="AT264" s="222" t="s">
        <v>124</v>
      </c>
      <c r="AU264" s="222" t="s">
        <v>80</v>
      </c>
      <c r="AV264" s="11" t="s">
        <v>80</v>
      </c>
      <c r="AW264" s="11" t="s">
        <v>34</v>
      </c>
      <c r="AX264" s="11" t="s">
        <v>73</v>
      </c>
      <c r="AY264" s="222" t="s">
        <v>111</v>
      </c>
    </row>
    <row r="265" s="11" customFormat="1">
      <c r="B265" s="212"/>
      <c r="C265" s="213"/>
      <c r="D265" s="209" t="s">
        <v>124</v>
      </c>
      <c r="E265" s="214" t="s">
        <v>21</v>
      </c>
      <c r="F265" s="215" t="s">
        <v>377</v>
      </c>
      <c r="G265" s="213"/>
      <c r="H265" s="216">
        <v>319.19999999999999</v>
      </c>
      <c r="I265" s="217"/>
      <c r="J265" s="213"/>
      <c r="K265" s="213"/>
      <c r="L265" s="218"/>
      <c r="M265" s="219"/>
      <c r="N265" s="220"/>
      <c r="O265" s="220"/>
      <c r="P265" s="220"/>
      <c r="Q265" s="220"/>
      <c r="R265" s="220"/>
      <c r="S265" s="220"/>
      <c r="T265" s="221"/>
      <c r="AT265" s="222" t="s">
        <v>124</v>
      </c>
      <c r="AU265" s="222" t="s">
        <v>80</v>
      </c>
      <c r="AV265" s="11" t="s">
        <v>80</v>
      </c>
      <c r="AW265" s="11" t="s">
        <v>34</v>
      </c>
      <c r="AX265" s="11" t="s">
        <v>73</v>
      </c>
      <c r="AY265" s="222" t="s">
        <v>111</v>
      </c>
    </row>
    <row r="266" s="11" customFormat="1">
      <c r="B266" s="212"/>
      <c r="C266" s="213"/>
      <c r="D266" s="209" t="s">
        <v>124</v>
      </c>
      <c r="E266" s="214" t="s">
        <v>21</v>
      </c>
      <c r="F266" s="215" t="s">
        <v>378</v>
      </c>
      <c r="G266" s="213"/>
      <c r="H266" s="216">
        <v>91</v>
      </c>
      <c r="I266" s="217"/>
      <c r="J266" s="213"/>
      <c r="K266" s="213"/>
      <c r="L266" s="218"/>
      <c r="M266" s="219"/>
      <c r="N266" s="220"/>
      <c r="O266" s="220"/>
      <c r="P266" s="220"/>
      <c r="Q266" s="220"/>
      <c r="R266" s="220"/>
      <c r="S266" s="220"/>
      <c r="T266" s="221"/>
      <c r="AT266" s="222" t="s">
        <v>124</v>
      </c>
      <c r="AU266" s="222" t="s">
        <v>80</v>
      </c>
      <c r="AV266" s="11" t="s">
        <v>80</v>
      </c>
      <c r="AW266" s="11" t="s">
        <v>34</v>
      </c>
      <c r="AX266" s="11" t="s">
        <v>73</v>
      </c>
      <c r="AY266" s="222" t="s">
        <v>111</v>
      </c>
    </row>
    <row r="267" s="12" customFormat="1">
      <c r="B267" s="223"/>
      <c r="C267" s="224"/>
      <c r="D267" s="209" t="s">
        <v>124</v>
      </c>
      <c r="E267" s="225" t="s">
        <v>21</v>
      </c>
      <c r="F267" s="226" t="s">
        <v>126</v>
      </c>
      <c r="G267" s="224"/>
      <c r="H267" s="227">
        <v>479.60000000000002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AT267" s="233" t="s">
        <v>124</v>
      </c>
      <c r="AU267" s="233" t="s">
        <v>80</v>
      </c>
      <c r="AV267" s="12" t="s">
        <v>118</v>
      </c>
      <c r="AW267" s="12" t="s">
        <v>34</v>
      </c>
      <c r="AX267" s="12" t="s">
        <v>78</v>
      </c>
      <c r="AY267" s="233" t="s">
        <v>111</v>
      </c>
    </row>
    <row r="268" s="1" customFormat="1" ht="22.5" customHeight="1">
      <c r="B268" s="38"/>
      <c r="C268" s="197" t="s">
        <v>379</v>
      </c>
      <c r="D268" s="197" t="s">
        <v>113</v>
      </c>
      <c r="E268" s="198" t="s">
        <v>380</v>
      </c>
      <c r="F268" s="199" t="s">
        <v>381</v>
      </c>
      <c r="G268" s="200" t="s">
        <v>116</v>
      </c>
      <c r="H268" s="201">
        <v>151.66</v>
      </c>
      <c r="I268" s="202"/>
      <c r="J268" s="203">
        <f>ROUND(I268*H268,2)</f>
        <v>0</v>
      </c>
      <c r="K268" s="199" t="s">
        <v>117</v>
      </c>
      <c r="L268" s="43"/>
      <c r="M268" s="204" t="s">
        <v>21</v>
      </c>
      <c r="N268" s="205" t="s">
        <v>44</v>
      </c>
      <c r="O268" s="79"/>
      <c r="P268" s="206">
        <f>O268*H268</f>
        <v>0</v>
      </c>
      <c r="Q268" s="206">
        <v>0</v>
      </c>
      <c r="R268" s="206">
        <f>Q268*H268</f>
        <v>0</v>
      </c>
      <c r="S268" s="206">
        <v>0</v>
      </c>
      <c r="T268" s="207">
        <f>S268*H268</f>
        <v>0</v>
      </c>
      <c r="AR268" s="17" t="s">
        <v>118</v>
      </c>
      <c r="AT268" s="17" t="s">
        <v>113</v>
      </c>
      <c r="AU268" s="17" t="s">
        <v>80</v>
      </c>
      <c r="AY268" s="17" t="s">
        <v>111</v>
      </c>
      <c r="BE268" s="208">
        <f>IF(N268="základní",J268,0)</f>
        <v>0</v>
      </c>
      <c r="BF268" s="208">
        <f>IF(N268="snížená",J268,0)</f>
        <v>0</v>
      </c>
      <c r="BG268" s="208">
        <f>IF(N268="zákl. přenesená",J268,0)</f>
        <v>0</v>
      </c>
      <c r="BH268" s="208">
        <f>IF(N268="sníž. přenesená",J268,0)</f>
        <v>0</v>
      </c>
      <c r="BI268" s="208">
        <f>IF(N268="nulová",J268,0)</f>
        <v>0</v>
      </c>
      <c r="BJ268" s="17" t="s">
        <v>78</v>
      </c>
      <c r="BK268" s="208">
        <f>ROUND(I268*H268,2)</f>
        <v>0</v>
      </c>
      <c r="BL268" s="17" t="s">
        <v>118</v>
      </c>
      <c r="BM268" s="17" t="s">
        <v>382</v>
      </c>
    </row>
    <row r="269" s="1" customFormat="1">
      <c r="B269" s="38"/>
      <c r="C269" s="39"/>
      <c r="D269" s="209" t="s">
        <v>120</v>
      </c>
      <c r="E269" s="39"/>
      <c r="F269" s="210" t="s">
        <v>383</v>
      </c>
      <c r="G269" s="39"/>
      <c r="H269" s="39"/>
      <c r="I269" s="124"/>
      <c r="J269" s="39"/>
      <c r="K269" s="39"/>
      <c r="L269" s="43"/>
      <c r="M269" s="211"/>
      <c r="N269" s="79"/>
      <c r="O269" s="79"/>
      <c r="P269" s="79"/>
      <c r="Q269" s="79"/>
      <c r="R269" s="79"/>
      <c r="S269" s="79"/>
      <c r="T269" s="80"/>
      <c r="AT269" s="17" t="s">
        <v>120</v>
      </c>
      <c r="AU269" s="17" t="s">
        <v>80</v>
      </c>
    </row>
    <row r="270" s="11" customFormat="1">
      <c r="B270" s="212"/>
      <c r="C270" s="213"/>
      <c r="D270" s="209" t="s">
        <v>124</v>
      </c>
      <c r="E270" s="214" t="s">
        <v>21</v>
      </c>
      <c r="F270" s="215" t="s">
        <v>384</v>
      </c>
      <c r="G270" s="213"/>
      <c r="H270" s="216">
        <v>151.66</v>
      </c>
      <c r="I270" s="217"/>
      <c r="J270" s="213"/>
      <c r="K270" s="213"/>
      <c r="L270" s="218"/>
      <c r="M270" s="219"/>
      <c r="N270" s="220"/>
      <c r="O270" s="220"/>
      <c r="P270" s="220"/>
      <c r="Q270" s="220"/>
      <c r="R270" s="220"/>
      <c r="S270" s="220"/>
      <c r="T270" s="221"/>
      <c r="AT270" s="222" t="s">
        <v>124</v>
      </c>
      <c r="AU270" s="222" t="s">
        <v>80</v>
      </c>
      <c r="AV270" s="11" t="s">
        <v>80</v>
      </c>
      <c r="AW270" s="11" t="s">
        <v>34</v>
      </c>
      <c r="AX270" s="11" t="s">
        <v>73</v>
      </c>
      <c r="AY270" s="222" t="s">
        <v>111</v>
      </c>
    </row>
    <row r="271" s="12" customFormat="1">
      <c r="B271" s="223"/>
      <c r="C271" s="224"/>
      <c r="D271" s="209" t="s">
        <v>124</v>
      </c>
      <c r="E271" s="225" t="s">
        <v>21</v>
      </c>
      <c r="F271" s="226" t="s">
        <v>385</v>
      </c>
      <c r="G271" s="224"/>
      <c r="H271" s="227">
        <v>151.66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AT271" s="233" t="s">
        <v>124</v>
      </c>
      <c r="AU271" s="233" t="s">
        <v>80</v>
      </c>
      <c r="AV271" s="12" t="s">
        <v>118</v>
      </c>
      <c r="AW271" s="12" t="s">
        <v>34</v>
      </c>
      <c r="AX271" s="12" t="s">
        <v>78</v>
      </c>
      <c r="AY271" s="233" t="s">
        <v>111</v>
      </c>
    </row>
    <row r="272" s="1" customFormat="1" ht="22.5" customHeight="1">
      <c r="B272" s="38"/>
      <c r="C272" s="197" t="s">
        <v>386</v>
      </c>
      <c r="D272" s="197" t="s">
        <v>113</v>
      </c>
      <c r="E272" s="198" t="s">
        <v>387</v>
      </c>
      <c r="F272" s="199" t="s">
        <v>388</v>
      </c>
      <c r="G272" s="200" t="s">
        <v>116</v>
      </c>
      <c r="H272" s="201">
        <v>151.66</v>
      </c>
      <c r="I272" s="202"/>
      <c r="J272" s="203">
        <f>ROUND(I272*H272,2)</f>
        <v>0</v>
      </c>
      <c r="K272" s="199" t="s">
        <v>117</v>
      </c>
      <c r="L272" s="43"/>
      <c r="M272" s="204" t="s">
        <v>21</v>
      </c>
      <c r="N272" s="205" t="s">
        <v>44</v>
      </c>
      <c r="O272" s="79"/>
      <c r="P272" s="206">
        <f>O272*H272</f>
        <v>0</v>
      </c>
      <c r="Q272" s="206">
        <v>0</v>
      </c>
      <c r="R272" s="206">
        <f>Q272*H272</f>
        <v>0</v>
      </c>
      <c r="S272" s="206">
        <v>0</v>
      </c>
      <c r="T272" s="207">
        <f>S272*H272</f>
        <v>0</v>
      </c>
      <c r="AR272" s="17" t="s">
        <v>118</v>
      </c>
      <c r="AT272" s="17" t="s">
        <v>113</v>
      </c>
      <c r="AU272" s="17" t="s">
        <v>80</v>
      </c>
      <c r="AY272" s="17" t="s">
        <v>111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7" t="s">
        <v>78</v>
      </c>
      <c r="BK272" s="208">
        <f>ROUND(I272*H272,2)</f>
        <v>0</v>
      </c>
      <c r="BL272" s="17" t="s">
        <v>118</v>
      </c>
      <c r="BM272" s="17" t="s">
        <v>389</v>
      </c>
    </row>
    <row r="273" s="1" customFormat="1">
      <c r="B273" s="38"/>
      <c r="C273" s="39"/>
      <c r="D273" s="209" t="s">
        <v>120</v>
      </c>
      <c r="E273" s="39"/>
      <c r="F273" s="210" t="s">
        <v>390</v>
      </c>
      <c r="G273" s="39"/>
      <c r="H273" s="39"/>
      <c r="I273" s="124"/>
      <c r="J273" s="39"/>
      <c r="K273" s="39"/>
      <c r="L273" s="43"/>
      <c r="M273" s="211"/>
      <c r="N273" s="79"/>
      <c r="O273" s="79"/>
      <c r="P273" s="79"/>
      <c r="Q273" s="79"/>
      <c r="R273" s="79"/>
      <c r="S273" s="79"/>
      <c r="T273" s="80"/>
      <c r="AT273" s="17" t="s">
        <v>120</v>
      </c>
      <c r="AU273" s="17" t="s">
        <v>80</v>
      </c>
    </row>
    <row r="274" s="1" customFormat="1" ht="16.5" customHeight="1">
      <c r="B274" s="38"/>
      <c r="C274" s="255" t="s">
        <v>391</v>
      </c>
      <c r="D274" s="255" t="s">
        <v>352</v>
      </c>
      <c r="E274" s="256" t="s">
        <v>392</v>
      </c>
      <c r="F274" s="257" t="s">
        <v>393</v>
      </c>
      <c r="G274" s="258" t="s">
        <v>394</v>
      </c>
      <c r="H274" s="259">
        <v>2.2749999999999999</v>
      </c>
      <c r="I274" s="260"/>
      <c r="J274" s="261">
        <f>ROUND(I274*H274,2)</f>
        <v>0</v>
      </c>
      <c r="K274" s="257" t="s">
        <v>117</v>
      </c>
      <c r="L274" s="262"/>
      <c r="M274" s="263" t="s">
        <v>21</v>
      </c>
      <c r="N274" s="264" t="s">
        <v>44</v>
      </c>
      <c r="O274" s="79"/>
      <c r="P274" s="206">
        <f>O274*H274</f>
        <v>0</v>
      </c>
      <c r="Q274" s="206">
        <v>0.001</v>
      </c>
      <c r="R274" s="206">
        <f>Q274*H274</f>
        <v>0.0022750000000000001</v>
      </c>
      <c r="S274" s="206">
        <v>0</v>
      </c>
      <c r="T274" s="207">
        <f>S274*H274</f>
        <v>0</v>
      </c>
      <c r="AR274" s="17" t="s">
        <v>164</v>
      </c>
      <c r="AT274" s="17" t="s">
        <v>352</v>
      </c>
      <c r="AU274" s="17" t="s">
        <v>80</v>
      </c>
      <c r="AY274" s="17" t="s">
        <v>111</v>
      </c>
      <c r="BE274" s="208">
        <f>IF(N274="základní",J274,0)</f>
        <v>0</v>
      </c>
      <c r="BF274" s="208">
        <f>IF(N274="snížená",J274,0)</f>
        <v>0</v>
      </c>
      <c r="BG274" s="208">
        <f>IF(N274="zákl. přenesená",J274,0)</f>
        <v>0</v>
      </c>
      <c r="BH274" s="208">
        <f>IF(N274="sníž. přenesená",J274,0)</f>
        <v>0</v>
      </c>
      <c r="BI274" s="208">
        <f>IF(N274="nulová",J274,0)</f>
        <v>0</v>
      </c>
      <c r="BJ274" s="17" t="s">
        <v>78</v>
      </c>
      <c r="BK274" s="208">
        <f>ROUND(I274*H274,2)</f>
        <v>0</v>
      </c>
      <c r="BL274" s="17" t="s">
        <v>118</v>
      </c>
      <c r="BM274" s="17" t="s">
        <v>395</v>
      </c>
    </row>
    <row r="275" s="11" customFormat="1">
      <c r="B275" s="212"/>
      <c r="C275" s="213"/>
      <c r="D275" s="209" t="s">
        <v>124</v>
      </c>
      <c r="E275" s="213"/>
      <c r="F275" s="215" t="s">
        <v>396</v>
      </c>
      <c r="G275" s="213"/>
      <c r="H275" s="216">
        <v>2.2749999999999999</v>
      </c>
      <c r="I275" s="217"/>
      <c r="J275" s="213"/>
      <c r="K275" s="213"/>
      <c r="L275" s="218"/>
      <c r="M275" s="219"/>
      <c r="N275" s="220"/>
      <c r="O275" s="220"/>
      <c r="P275" s="220"/>
      <c r="Q275" s="220"/>
      <c r="R275" s="220"/>
      <c r="S275" s="220"/>
      <c r="T275" s="221"/>
      <c r="AT275" s="222" t="s">
        <v>124</v>
      </c>
      <c r="AU275" s="222" t="s">
        <v>80</v>
      </c>
      <c r="AV275" s="11" t="s">
        <v>80</v>
      </c>
      <c r="AW275" s="11" t="s">
        <v>4</v>
      </c>
      <c r="AX275" s="11" t="s">
        <v>78</v>
      </c>
      <c r="AY275" s="222" t="s">
        <v>111</v>
      </c>
    </row>
    <row r="276" s="10" customFormat="1" ht="22.8" customHeight="1">
      <c r="B276" s="181"/>
      <c r="C276" s="182"/>
      <c r="D276" s="183" t="s">
        <v>72</v>
      </c>
      <c r="E276" s="195" t="s">
        <v>80</v>
      </c>
      <c r="F276" s="195" t="s">
        <v>397</v>
      </c>
      <c r="G276" s="182"/>
      <c r="H276" s="182"/>
      <c r="I276" s="185"/>
      <c r="J276" s="196">
        <f>BK276</f>
        <v>0</v>
      </c>
      <c r="K276" s="182"/>
      <c r="L276" s="187"/>
      <c r="M276" s="188"/>
      <c r="N276" s="189"/>
      <c r="O276" s="189"/>
      <c r="P276" s="190">
        <f>SUM(P277:P278)</f>
        <v>0</v>
      </c>
      <c r="Q276" s="189"/>
      <c r="R276" s="190">
        <f>SUM(R277:R278)</f>
        <v>27.188399999999998</v>
      </c>
      <c r="S276" s="189"/>
      <c r="T276" s="191">
        <f>SUM(T277:T278)</f>
        <v>0</v>
      </c>
      <c r="AR276" s="192" t="s">
        <v>78</v>
      </c>
      <c r="AT276" s="193" t="s">
        <v>72</v>
      </c>
      <c r="AU276" s="193" t="s">
        <v>78</v>
      </c>
      <c r="AY276" s="192" t="s">
        <v>111</v>
      </c>
      <c r="BK276" s="194">
        <f>SUM(BK277:BK278)</f>
        <v>0</v>
      </c>
    </row>
    <row r="277" s="1" customFormat="1" ht="22.5" customHeight="1">
      <c r="B277" s="38"/>
      <c r="C277" s="197" t="s">
        <v>398</v>
      </c>
      <c r="D277" s="197" t="s">
        <v>113</v>
      </c>
      <c r="E277" s="198" t="s">
        <v>399</v>
      </c>
      <c r="F277" s="199" t="s">
        <v>400</v>
      </c>
      <c r="G277" s="200" t="s">
        <v>167</v>
      </c>
      <c r="H277" s="201">
        <v>120</v>
      </c>
      <c r="I277" s="202"/>
      <c r="J277" s="203">
        <f>ROUND(I277*H277,2)</f>
        <v>0</v>
      </c>
      <c r="K277" s="199" t="s">
        <v>117</v>
      </c>
      <c r="L277" s="43"/>
      <c r="M277" s="204" t="s">
        <v>21</v>
      </c>
      <c r="N277" s="205" t="s">
        <v>44</v>
      </c>
      <c r="O277" s="79"/>
      <c r="P277" s="206">
        <f>O277*H277</f>
        <v>0</v>
      </c>
      <c r="Q277" s="206">
        <v>0.22656999999999999</v>
      </c>
      <c r="R277" s="206">
        <f>Q277*H277</f>
        <v>27.188399999999998</v>
      </c>
      <c r="S277" s="206">
        <v>0</v>
      </c>
      <c r="T277" s="207">
        <f>S277*H277</f>
        <v>0</v>
      </c>
      <c r="AR277" s="17" t="s">
        <v>118</v>
      </c>
      <c r="AT277" s="17" t="s">
        <v>113</v>
      </c>
      <c r="AU277" s="17" t="s">
        <v>80</v>
      </c>
      <c r="AY277" s="17" t="s">
        <v>111</v>
      </c>
      <c r="BE277" s="208">
        <f>IF(N277="základní",J277,0)</f>
        <v>0</v>
      </c>
      <c r="BF277" s="208">
        <f>IF(N277="snížená",J277,0)</f>
        <v>0</v>
      </c>
      <c r="BG277" s="208">
        <f>IF(N277="zákl. přenesená",J277,0)</f>
        <v>0</v>
      </c>
      <c r="BH277" s="208">
        <f>IF(N277="sníž. přenesená",J277,0)</f>
        <v>0</v>
      </c>
      <c r="BI277" s="208">
        <f>IF(N277="nulová",J277,0)</f>
        <v>0</v>
      </c>
      <c r="BJ277" s="17" t="s">
        <v>78</v>
      </c>
      <c r="BK277" s="208">
        <f>ROUND(I277*H277,2)</f>
        <v>0</v>
      </c>
      <c r="BL277" s="17" t="s">
        <v>118</v>
      </c>
      <c r="BM277" s="17" t="s">
        <v>401</v>
      </c>
    </row>
    <row r="278" s="11" customFormat="1">
      <c r="B278" s="212"/>
      <c r="C278" s="213"/>
      <c r="D278" s="209" t="s">
        <v>124</v>
      </c>
      <c r="E278" s="214" t="s">
        <v>21</v>
      </c>
      <c r="F278" s="215" t="s">
        <v>402</v>
      </c>
      <c r="G278" s="213"/>
      <c r="H278" s="216">
        <v>120</v>
      </c>
      <c r="I278" s="217"/>
      <c r="J278" s="213"/>
      <c r="K278" s="213"/>
      <c r="L278" s="218"/>
      <c r="M278" s="219"/>
      <c r="N278" s="220"/>
      <c r="O278" s="220"/>
      <c r="P278" s="220"/>
      <c r="Q278" s="220"/>
      <c r="R278" s="220"/>
      <c r="S278" s="220"/>
      <c r="T278" s="221"/>
      <c r="AT278" s="222" t="s">
        <v>124</v>
      </c>
      <c r="AU278" s="222" t="s">
        <v>80</v>
      </c>
      <c r="AV278" s="11" t="s">
        <v>80</v>
      </c>
      <c r="AW278" s="11" t="s">
        <v>34</v>
      </c>
      <c r="AX278" s="11" t="s">
        <v>78</v>
      </c>
      <c r="AY278" s="222" t="s">
        <v>111</v>
      </c>
    </row>
    <row r="279" s="10" customFormat="1" ht="22.8" customHeight="1">
      <c r="B279" s="181"/>
      <c r="C279" s="182"/>
      <c r="D279" s="183" t="s">
        <v>72</v>
      </c>
      <c r="E279" s="195" t="s">
        <v>131</v>
      </c>
      <c r="F279" s="195" t="s">
        <v>403</v>
      </c>
      <c r="G279" s="182"/>
      <c r="H279" s="182"/>
      <c r="I279" s="185"/>
      <c r="J279" s="196">
        <f>BK279</f>
        <v>0</v>
      </c>
      <c r="K279" s="182"/>
      <c r="L279" s="187"/>
      <c r="M279" s="188"/>
      <c r="N279" s="189"/>
      <c r="O279" s="189"/>
      <c r="P279" s="190">
        <f>SUM(P280:P282)</f>
        <v>0</v>
      </c>
      <c r="Q279" s="189"/>
      <c r="R279" s="190">
        <f>SUM(R280:R282)</f>
        <v>0</v>
      </c>
      <c r="S279" s="189"/>
      <c r="T279" s="191">
        <f>SUM(T280:T282)</f>
        <v>0</v>
      </c>
      <c r="AR279" s="192" t="s">
        <v>78</v>
      </c>
      <c r="AT279" s="193" t="s">
        <v>72</v>
      </c>
      <c r="AU279" s="193" t="s">
        <v>78</v>
      </c>
      <c r="AY279" s="192" t="s">
        <v>111</v>
      </c>
      <c r="BK279" s="194">
        <f>SUM(BK280:BK282)</f>
        <v>0</v>
      </c>
    </row>
    <row r="280" s="1" customFormat="1" ht="16.5" customHeight="1">
      <c r="B280" s="38"/>
      <c r="C280" s="197" t="s">
        <v>404</v>
      </c>
      <c r="D280" s="197" t="s">
        <v>113</v>
      </c>
      <c r="E280" s="198" t="s">
        <v>405</v>
      </c>
      <c r="F280" s="199" t="s">
        <v>406</v>
      </c>
      <c r="G280" s="200" t="s">
        <v>167</v>
      </c>
      <c r="H280" s="201">
        <v>551.5</v>
      </c>
      <c r="I280" s="202"/>
      <c r="J280" s="203">
        <f>ROUND(I280*H280,2)</f>
        <v>0</v>
      </c>
      <c r="K280" s="199" t="s">
        <v>117</v>
      </c>
      <c r="L280" s="43"/>
      <c r="M280" s="204" t="s">
        <v>21</v>
      </c>
      <c r="N280" s="205" t="s">
        <v>44</v>
      </c>
      <c r="O280" s="79"/>
      <c r="P280" s="206">
        <f>O280*H280</f>
        <v>0</v>
      </c>
      <c r="Q280" s="206">
        <v>0</v>
      </c>
      <c r="R280" s="206">
        <f>Q280*H280</f>
        <v>0</v>
      </c>
      <c r="S280" s="206">
        <v>0</v>
      </c>
      <c r="T280" s="207">
        <f>S280*H280</f>
        <v>0</v>
      </c>
      <c r="AR280" s="17" t="s">
        <v>118</v>
      </c>
      <c r="AT280" s="17" t="s">
        <v>113</v>
      </c>
      <c r="AU280" s="17" t="s">
        <v>80</v>
      </c>
      <c r="AY280" s="17" t="s">
        <v>111</v>
      </c>
      <c r="BE280" s="208">
        <f>IF(N280="základní",J280,0)</f>
        <v>0</v>
      </c>
      <c r="BF280" s="208">
        <f>IF(N280="snížená",J280,0)</f>
        <v>0</v>
      </c>
      <c r="BG280" s="208">
        <f>IF(N280="zákl. přenesená",J280,0)</f>
        <v>0</v>
      </c>
      <c r="BH280" s="208">
        <f>IF(N280="sníž. přenesená",J280,0)</f>
        <v>0</v>
      </c>
      <c r="BI280" s="208">
        <f>IF(N280="nulová",J280,0)</f>
        <v>0</v>
      </c>
      <c r="BJ280" s="17" t="s">
        <v>78</v>
      </c>
      <c r="BK280" s="208">
        <f>ROUND(I280*H280,2)</f>
        <v>0</v>
      </c>
      <c r="BL280" s="17" t="s">
        <v>118</v>
      </c>
      <c r="BM280" s="17" t="s">
        <v>407</v>
      </c>
    </row>
    <row r="281" s="1" customFormat="1">
      <c r="B281" s="38"/>
      <c r="C281" s="39"/>
      <c r="D281" s="209" t="s">
        <v>120</v>
      </c>
      <c r="E281" s="39"/>
      <c r="F281" s="210" t="s">
        <v>408</v>
      </c>
      <c r="G281" s="39"/>
      <c r="H281" s="39"/>
      <c r="I281" s="124"/>
      <c r="J281" s="39"/>
      <c r="K281" s="39"/>
      <c r="L281" s="43"/>
      <c r="M281" s="211"/>
      <c r="N281" s="79"/>
      <c r="O281" s="79"/>
      <c r="P281" s="79"/>
      <c r="Q281" s="79"/>
      <c r="R281" s="79"/>
      <c r="S281" s="79"/>
      <c r="T281" s="80"/>
      <c r="AT281" s="17" t="s">
        <v>120</v>
      </c>
      <c r="AU281" s="17" t="s">
        <v>80</v>
      </c>
    </row>
    <row r="282" s="11" customFormat="1">
      <c r="B282" s="212"/>
      <c r="C282" s="213"/>
      <c r="D282" s="209" t="s">
        <v>124</v>
      </c>
      <c r="E282" s="214" t="s">
        <v>21</v>
      </c>
      <c r="F282" s="215" t="s">
        <v>409</v>
      </c>
      <c r="G282" s="213"/>
      <c r="H282" s="216">
        <v>551.5</v>
      </c>
      <c r="I282" s="217"/>
      <c r="J282" s="213"/>
      <c r="K282" s="213"/>
      <c r="L282" s="218"/>
      <c r="M282" s="219"/>
      <c r="N282" s="220"/>
      <c r="O282" s="220"/>
      <c r="P282" s="220"/>
      <c r="Q282" s="220"/>
      <c r="R282" s="220"/>
      <c r="S282" s="220"/>
      <c r="T282" s="221"/>
      <c r="AT282" s="222" t="s">
        <v>124</v>
      </c>
      <c r="AU282" s="222" t="s">
        <v>80</v>
      </c>
      <c r="AV282" s="11" t="s">
        <v>80</v>
      </c>
      <c r="AW282" s="11" t="s">
        <v>34</v>
      </c>
      <c r="AX282" s="11" t="s">
        <v>78</v>
      </c>
      <c r="AY282" s="222" t="s">
        <v>111</v>
      </c>
    </row>
    <row r="283" s="10" customFormat="1" ht="22.8" customHeight="1">
      <c r="B283" s="181"/>
      <c r="C283" s="182"/>
      <c r="D283" s="183" t="s">
        <v>72</v>
      </c>
      <c r="E283" s="195" t="s">
        <v>118</v>
      </c>
      <c r="F283" s="195" t="s">
        <v>410</v>
      </c>
      <c r="G283" s="182"/>
      <c r="H283" s="182"/>
      <c r="I283" s="185"/>
      <c r="J283" s="196">
        <f>BK283</f>
        <v>0</v>
      </c>
      <c r="K283" s="182"/>
      <c r="L283" s="187"/>
      <c r="M283" s="188"/>
      <c r="N283" s="189"/>
      <c r="O283" s="189"/>
      <c r="P283" s="190">
        <f>SUM(P284:P288)</f>
        <v>0</v>
      </c>
      <c r="Q283" s="189"/>
      <c r="R283" s="190">
        <f>SUM(R284:R288)</f>
        <v>0</v>
      </c>
      <c r="S283" s="189"/>
      <c r="T283" s="191">
        <f>SUM(T284:T288)</f>
        <v>0</v>
      </c>
      <c r="AR283" s="192" t="s">
        <v>78</v>
      </c>
      <c r="AT283" s="193" t="s">
        <v>72</v>
      </c>
      <c r="AU283" s="193" t="s">
        <v>78</v>
      </c>
      <c r="AY283" s="192" t="s">
        <v>111</v>
      </c>
      <c r="BK283" s="194">
        <f>SUM(BK284:BK288)</f>
        <v>0</v>
      </c>
    </row>
    <row r="284" s="1" customFormat="1" ht="16.5" customHeight="1">
      <c r="B284" s="38"/>
      <c r="C284" s="197" t="s">
        <v>411</v>
      </c>
      <c r="D284" s="197" t="s">
        <v>113</v>
      </c>
      <c r="E284" s="198" t="s">
        <v>412</v>
      </c>
      <c r="F284" s="199" t="s">
        <v>413</v>
      </c>
      <c r="G284" s="200" t="s">
        <v>205</v>
      </c>
      <c r="H284" s="201">
        <v>53.045999999999999</v>
      </c>
      <c r="I284" s="202"/>
      <c r="J284" s="203">
        <f>ROUND(I284*H284,2)</f>
        <v>0</v>
      </c>
      <c r="K284" s="199" t="s">
        <v>117</v>
      </c>
      <c r="L284" s="43"/>
      <c r="M284" s="204" t="s">
        <v>21</v>
      </c>
      <c r="N284" s="205" t="s">
        <v>44</v>
      </c>
      <c r="O284" s="79"/>
      <c r="P284" s="206">
        <f>O284*H284</f>
        <v>0</v>
      </c>
      <c r="Q284" s="206">
        <v>0</v>
      </c>
      <c r="R284" s="206">
        <f>Q284*H284</f>
        <v>0</v>
      </c>
      <c r="S284" s="206">
        <v>0</v>
      </c>
      <c r="T284" s="207">
        <f>S284*H284</f>
        <v>0</v>
      </c>
      <c r="AR284" s="17" t="s">
        <v>118</v>
      </c>
      <c r="AT284" s="17" t="s">
        <v>113</v>
      </c>
      <c r="AU284" s="17" t="s">
        <v>80</v>
      </c>
      <c r="AY284" s="17" t="s">
        <v>111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7" t="s">
        <v>78</v>
      </c>
      <c r="BK284" s="208">
        <f>ROUND(I284*H284,2)</f>
        <v>0</v>
      </c>
      <c r="BL284" s="17" t="s">
        <v>118</v>
      </c>
      <c r="BM284" s="17" t="s">
        <v>414</v>
      </c>
    </row>
    <row r="285" s="1" customFormat="1">
      <c r="B285" s="38"/>
      <c r="C285" s="39"/>
      <c r="D285" s="209" t="s">
        <v>120</v>
      </c>
      <c r="E285" s="39"/>
      <c r="F285" s="210" t="s">
        <v>415</v>
      </c>
      <c r="G285" s="39"/>
      <c r="H285" s="39"/>
      <c r="I285" s="124"/>
      <c r="J285" s="39"/>
      <c r="K285" s="39"/>
      <c r="L285" s="43"/>
      <c r="M285" s="211"/>
      <c r="N285" s="79"/>
      <c r="O285" s="79"/>
      <c r="P285" s="79"/>
      <c r="Q285" s="79"/>
      <c r="R285" s="79"/>
      <c r="S285" s="79"/>
      <c r="T285" s="80"/>
      <c r="AT285" s="17" t="s">
        <v>120</v>
      </c>
      <c r="AU285" s="17" t="s">
        <v>80</v>
      </c>
    </row>
    <row r="286" s="11" customFormat="1">
      <c r="B286" s="212"/>
      <c r="C286" s="213"/>
      <c r="D286" s="209" t="s">
        <v>124</v>
      </c>
      <c r="E286" s="214" t="s">
        <v>21</v>
      </c>
      <c r="F286" s="215" t="s">
        <v>416</v>
      </c>
      <c r="G286" s="213"/>
      <c r="H286" s="216">
        <v>51.765999999999998</v>
      </c>
      <c r="I286" s="217"/>
      <c r="J286" s="213"/>
      <c r="K286" s="213"/>
      <c r="L286" s="218"/>
      <c r="M286" s="219"/>
      <c r="N286" s="220"/>
      <c r="O286" s="220"/>
      <c r="P286" s="220"/>
      <c r="Q286" s="220"/>
      <c r="R286" s="220"/>
      <c r="S286" s="220"/>
      <c r="T286" s="221"/>
      <c r="AT286" s="222" t="s">
        <v>124</v>
      </c>
      <c r="AU286" s="222" t="s">
        <v>80</v>
      </c>
      <c r="AV286" s="11" t="s">
        <v>80</v>
      </c>
      <c r="AW286" s="11" t="s">
        <v>34</v>
      </c>
      <c r="AX286" s="11" t="s">
        <v>73</v>
      </c>
      <c r="AY286" s="222" t="s">
        <v>111</v>
      </c>
    </row>
    <row r="287" s="11" customFormat="1">
      <c r="B287" s="212"/>
      <c r="C287" s="213"/>
      <c r="D287" s="209" t="s">
        <v>124</v>
      </c>
      <c r="E287" s="214" t="s">
        <v>21</v>
      </c>
      <c r="F287" s="215" t="s">
        <v>417</v>
      </c>
      <c r="G287" s="213"/>
      <c r="H287" s="216">
        <v>1.28</v>
      </c>
      <c r="I287" s="217"/>
      <c r="J287" s="213"/>
      <c r="K287" s="213"/>
      <c r="L287" s="218"/>
      <c r="M287" s="219"/>
      <c r="N287" s="220"/>
      <c r="O287" s="220"/>
      <c r="P287" s="220"/>
      <c r="Q287" s="220"/>
      <c r="R287" s="220"/>
      <c r="S287" s="220"/>
      <c r="T287" s="221"/>
      <c r="AT287" s="222" t="s">
        <v>124</v>
      </c>
      <c r="AU287" s="222" t="s">
        <v>80</v>
      </c>
      <c r="AV287" s="11" t="s">
        <v>80</v>
      </c>
      <c r="AW287" s="11" t="s">
        <v>34</v>
      </c>
      <c r="AX287" s="11" t="s">
        <v>73</v>
      </c>
      <c r="AY287" s="222" t="s">
        <v>111</v>
      </c>
    </row>
    <row r="288" s="12" customFormat="1">
      <c r="B288" s="223"/>
      <c r="C288" s="224"/>
      <c r="D288" s="209" t="s">
        <v>124</v>
      </c>
      <c r="E288" s="225" t="s">
        <v>21</v>
      </c>
      <c r="F288" s="226" t="s">
        <v>126</v>
      </c>
      <c r="G288" s="224"/>
      <c r="H288" s="227">
        <v>53.045999999999999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AT288" s="233" t="s">
        <v>124</v>
      </c>
      <c r="AU288" s="233" t="s">
        <v>80</v>
      </c>
      <c r="AV288" s="12" t="s">
        <v>118</v>
      </c>
      <c r="AW288" s="12" t="s">
        <v>34</v>
      </c>
      <c r="AX288" s="12" t="s">
        <v>78</v>
      </c>
      <c r="AY288" s="233" t="s">
        <v>111</v>
      </c>
    </row>
    <row r="289" s="10" customFormat="1" ht="22.8" customHeight="1">
      <c r="B289" s="181"/>
      <c r="C289" s="182"/>
      <c r="D289" s="183" t="s">
        <v>72</v>
      </c>
      <c r="E289" s="195" t="s">
        <v>145</v>
      </c>
      <c r="F289" s="195" t="s">
        <v>418</v>
      </c>
      <c r="G289" s="182"/>
      <c r="H289" s="182"/>
      <c r="I289" s="185"/>
      <c r="J289" s="196">
        <f>BK289</f>
        <v>0</v>
      </c>
      <c r="K289" s="182"/>
      <c r="L289" s="187"/>
      <c r="M289" s="188"/>
      <c r="N289" s="189"/>
      <c r="O289" s="189"/>
      <c r="P289" s="190">
        <f>SUM(P290:P348)</f>
        <v>0</v>
      </c>
      <c r="Q289" s="189"/>
      <c r="R289" s="190">
        <f>SUM(R290:R348)</f>
        <v>12.815905000000001</v>
      </c>
      <c r="S289" s="189"/>
      <c r="T289" s="191">
        <f>SUM(T290:T348)</f>
        <v>0</v>
      </c>
      <c r="AR289" s="192" t="s">
        <v>78</v>
      </c>
      <c r="AT289" s="193" t="s">
        <v>72</v>
      </c>
      <c r="AU289" s="193" t="s">
        <v>78</v>
      </c>
      <c r="AY289" s="192" t="s">
        <v>111</v>
      </c>
      <c r="BK289" s="194">
        <f>SUM(BK290:BK348)</f>
        <v>0</v>
      </c>
    </row>
    <row r="290" s="1" customFormat="1" ht="16.5" customHeight="1">
      <c r="B290" s="38"/>
      <c r="C290" s="197" t="s">
        <v>419</v>
      </c>
      <c r="D290" s="197" t="s">
        <v>113</v>
      </c>
      <c r="E290" s="198" t="s">
        <v>420</v>
      </c>
      <c r="F290" s="199" t="s">
        <v>421</v>
      </c>
      <c r="G290" s="200" t="s">
        <v>116</v>
      </c>
      <c r="H290" s="201">
        <v>319.19999999999999</v>
      </c>
      <c r="I290" s="202"/>
      <c r="J290" s="203">
        <f>ROUND(I290*H290,2)</f>
        <v>0</v>
      </c>
      <c r="K290" s="199" t="s">
        <v>117</v>
      </c>
      <c r="L290" s="43"/>
      <c r="M290" s="204" t="s">
        <v>21</v>
      </c>
      <c r="N290" s="205" t="s">
        <v>44</v>
      </c>
      <c r="O290" s="79"/>
      <c r="P290" s="206">
        <f>O290*H290</f>
        <v>0</v>
      </c>
      <c r="Q290" s="206">
        <v>0</v>
      </c>
      <c r="R290" s="206">
        <f>Q290*H290</f>
        <v>0</v>
      </c>
      <c r="S290" s="206">
        <v>0</v>
      </c>
      <c r="T290" s="207">
        <f>S290*H290</f>
        <v>0</v>
      </c>
      <c r="AR290" s="17" t="s">
        <v>118</v>
      </c>
      <c r="AT290" s="17" t="s">
        <v>113</v>
      </c>
      <c r="AU290" s="17" t="s">
        <v>80</v>
      </c>
      <c r="AY290" s="17" t="s">
        <v>111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7" t="s">
        <v>78</v>
      </c>
      <c r="BK290" s="208">
        <f>ROUND(I290*H290,2)</f>
        <v>0</v>
      </c>
      <c r="BL290" s="17" t="s">
        <v>118</v>
      </c>
      <c r="BM290" s="17" t="s">
        <v>422</v>
      </c>
    </row>
    <row r="291" s="1" customFormat="1">
      <c r="B291" s="38"/>
      <c r="C291" s="39"/>
      <c r="D291" s="209" t="s">
        <v>122</v>
      </c>
      <c r="E291" s="39"/>
      <c r="F291" s="210" t="s">
        <v>423</v>
      </c>
      <c r="G291" s="39"/>
      <c r="H291" s="39"/>
      <c r="I291" s="124"/>
      <c r="J291" s="39"/>
      <c r="K291" s="39"/>
      <c r="L291" s="43"/>
      <c r="M291" s="211"/>
      <c r="N291" s="79"/>
      <c r="O291" s="79"/>
      <c r="P291" s="79"/>
      <c r="Q291" s="79"/>
      <c r="R291" s="79"/>
      <c r="S291" s="79"/>
      <c r="T291" s="80"/>
      <c r="AT291" s="17" t="s">
        <v>122</v>
      </c>
      <c r="AU291" s="17" t="s">
        <v>80</v>
      </c>
    </row>
    <row r="292" s="11" customFormat="1">
      <c r="B292" s="212"/>
      <c r="C292" s="213"/>
      <c r="D292" s="209" t="s">
        <v>124</v>
      </c>
      <c r="E292" s="214" t="s">
        <v>21</v>
      </c>
      <c r="F292" s="215" t="s">
        <v>149</v>
      </c>
      <c r="G292" s="213"/>
      <c r="H292" s="216">
        <v>319.19999999999999</v>
      </c>
      <c r="I292" s="217"/>
      <c r="J292" s="213"/>
      <c r="K292" s="213"/>
      <c r="L292" s="218"/>
      <c r="M292" s="219"/>
      <c r="N292" s="220"/>
      <c r="O292" s="220"/>
      <c r="P292" s="220"/>
      <c r="Q292" s="220"/>
      <c r="R292" s="220"/>
      <c r="S292" s="220"/>
      <c r="T292" s="221"/>
      <c r="AT292" s="222" t="s">
        <v>124</v>
      </c>
      <c r="AU292" s="222" t="s">
        <v>80</v>
      </c>
      <c r="AV292" s="11" t="s">
        <v>80</v>
      </c>
      <c r="AW292" s="11" t="s">
        <v>34</v>
      </c>
      <c r="AX292" s="11" t="s">
        <v>73</v>
      </c>
      <c r="AY292" s="222" t="s">
        <v>111</v>
      </c>
    </row>
    <row r="293" s="12" customFormat="1">
      <c r="B293" s="223"/>
      <c r="C293" s="224"/>
      <c r="D293" s="209" t="s">
        <v>124</v>
      </c>
      <c r="E293" s="225" t="s">
        <v>21</v>
      </c>
      <c r="F293" s="226" t="s">
        <v>424</v>
      </c>
      <c r="G293" s="224"/>
      <c r="H293" s="227">
        <v>319.19999999999999</v>
      </c>
      <c r="I293" s="228"/>
      <c r="J293" s="224"/>
      <c r="K293" s="224"/>
      <c r="L293" s="229"/>
      <c r="M293" s="230"/>
      <c r="N293" s="231"/>
      <c r="O293" s="231"/>
      <c r="P293" s="231"/>
      <c r="Q293" s="231"/>
      <c r="R293" s="231"/>
      <c r="S293" s="231"/>
      <c r="T293" s="232"/>
      <c r="AT293" s="233" t="s">
        <v>124</v>
      </c>
      <c r="AU293" s="233" t="s">
        <v>80</v>
      </c>
      <c r="AV293" s="12" t="s">
        <v>118</v>
      </c>
      <c r="AW293" s="12" t="s">
        <v>34</v>
      </c>
      <c r="AX293" s="12" t="s">
        <v>78</v>
      </c>
      <c r="AY293" s="233" t="s">
        <v>111</v>
      </c>
    </row>
    <row r="294" s="1" customFormat="1" ht="16.5" customHeight="1">
      <c r="B294" s="38"/>
      <c r="C294" s="197" t="s">
        <v>425</v>
      </c>
      <c r="D294" s="197" t="s">
        <v>113</v>
      </c>
      <c r="E294" s="198" t="s">
        <v>426</v>
      </c>
      <c r="F294" s="199" t="s">
        <v>427</v>
      </c>
      <c r="G294" s="200" t="s">
        <v>116</v>
      </c>
      <c r="H294" s="201">
        <v>370.10000000000002</v>
      </c>
      <c r="I294" s="202"/>
      <c r="J294" s="203">
        <f>ROUND(I294*H294,2)</f>
        <v>0</v>
      </c>
      <c r="K294" s="199" t="s">
        <v>117</v>
      </c>
      <c r="L294" s="43"/>
      <c r="M294" s="204" t="s">
        <v>21</v>
      </c>
      <c r="N294" s="205" t="s">
        <v>44</v>
      </c>
      <c r="O294" s="79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AR294" s="17" t="s">
        <v>118</v>
      </c>
      <c r="AT294" s="17" t="s">
        <v>113</v>
      </c>
      <c r="AU294" s="17" t="s">
        <v>80</v>
      </c>
      <c r="AY294" s="17" t="s">
        <v>111</v>
      </c>
      <c r="BE294" s="208">
        <f>IF(N294="základní",J294,0)</f>
        <v>0</v>
      </c>
      <c r="BF294" s="208">
        <f>IF(N294="snížená",J294,0)</f>
        <v>0</v>
      </c>
      <c r="BG294" s="208">
        <f>IF(N294="zákl. přenesená",J294,0)</f>
        <v>0</v>
      </c>
      <c r="BH294" s="208">
        <f>IF(N294="sníž. přenesená",J294,0)</f>
        <v>0</v>
      </c>
      <c r="BI294" s="208">
        <f>IF(N294="nulová",J294,0)</f>
        <v>0</v>
      </c>
      <c r="BJ294" s="17" t="s">
        <v>78</v>
      </c>
      <c r="BK294" s="208">
        <f>ROUND(I294*H294,2)</f>
        <v>0</v>
      </c>
      <c r="BL294" s="17" t="s">
        <v>118</v>
      </c>
      <c r="BM294" s="17" t="s">
        <v>428</v>
      </c>
    </row>
    <row r="295" s="1" customFormat="1">
      <c r="B295" s="38"/>
      <c r="C295" s="39"/>
      <c r="D295" s="209" t="s">
        <v>122</v>
      </c>
      <c r="E295" s="39"/>
      <c r="F295" s="210" t="s">
        <v>429</v>
      </c>
      <c r="G295" s="39"/>
      <c r="H295" s="39"/>
      <c r="I295" s="124"/>
      <c r="J295" s="39"/>
      <c r="K295" s="39"/>
      <c r="L295" s="43"/>
      <c r="M295" s="211"/>
      <c r="N295" s="79"/>
      <c r="O295" s="79"/>
      <c r="P295" s="79"/>
      <c r="Q295" s="79"/>
      <c r="R295" s="79"/>
      <c r="S295" s="79"/>
      <c r="T295" s="80"/>
      <c r="AT295" s="17" t="s">
        <v>122</v>
      </c>
      <c r="AU295" s="17" t="s">
        <v>80</v>
      </c>
    </row>
    <row r="296" s="11" customFormat="1">
      <c r="B296" s="212"/>
      <c r="C296" s="213"/>
      <c r="D296" s="209" t="s">
        <v>124</v>
      </c>
      <c r="E296" s="214" t="s">
        <v>21</v>
      </c>
      <c r="F296" s="215" t="s">
        <v>149</v>
      </c>
      <c r="G296" s="213"/>
      <c r="H296" s="216">
        <v>319.19999999999999</v>
      </c>
      <c r="I296" s="217"/>
      <c r="J296" s="213"/>
      <c r="K296" s="213"/>
      <c r="L296" s="218"/>
      <c r="M296" s="219"/>
      <c r="N296" s="220"/>
      <c r="O296" s="220"/>
      <c r="P296" s="220"/>
      <c r="Q296" s="220"/>
      <c r="R296" s="220"/>
      <c r="S296" s="220"/>
      <c r="T296" s="221"/>
      <c r="AT296" s="222" t="s">
        <v>124</v>
      </c>
      <c r="AU296" s="222" t="s">
        <v>80</v>
      </c>
      <c r="AV296" s="11" t="s">
        <v>80</v>
      </c>
      <c r="AW296" s="11" t="s">
        <v>34</v>
      </c>
      <c r="AX296" s="11" t="s">
        <v>73</v>
      </c>
      <c r="AY296" s="222" t="s">
        <v>111</v>
      </c>
    </row>
    <row r="297" s="13" customFormat="1">
      <c r="B297" s="234"/>
      <c r="C297" s="235"/>
      <c r="D297" s="209" t="s">
        <v>124</v>
      </c>
      <c r="E297" s="236" t="s">
        <v>21</v>
      </c>
      <c r="F297" s="237" t="s">
        <v>430</v>
      </c>
      <c r="G297" s="235"/>
      <c r="H297" s="238">
        <v>319.19999999999999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AT297" s="244" t="s">
        <v>124</v>
      </c>
      <c r="AU297" s="244" t="s">
        <v>80</v>
      </c>
      <c r="AV297" s="13" t="s">
        <v>131</v>
      </c>
      <c r="AW297" s="13" t="s">
        <v>34</v>
      </c>
      <c r="AX297" s="13" t="s">
        <v>73</v>
      </c>
      <c r="AY297" s="244" t="s">
        <v>111</v>
      </c>
    </row>
    <row r="298" s="11" customFormat="1">
      <c r="B298" s="212"/>
      <c r="C298" s="213"/>
      <c r="D298" s="209" t="s">
        <v>124</v>
      </c>
      <c r="E298" s="214" t="s">
        <v>21</v>
      </c>
      <c r="F298" s="215" t="s">
        <v>431</v>
      </c>
      <c r="G298" s="213"/>
      <c r="H298" s="216">
        <v>24.100000000000001</v>
      </c>
      <c r="I298" s="217"/>
      <c r="J298" s="213"/>
      <c r="K298" s="213"/>
      <c r="L298" s="218"/>
      <c r="M298" s="219"/>
      <c r="N298" s="220"/>
      <c r="O298" s="220"/>
      <c r="P298" s="220"/>
      <c r="Q298" s="220"/>
      <c r="R298" s="220"/>
      <c r="S298" s="220"/>
      <c r="T298" s="221"/>
      <c r="AT298" s="222" t="s">
        <v>124</v>
      </c>
      <c r="AU298" s="222" t="s">
        <v>80</v>
      </c>
      <c r="AV298" s="11" t="s">
        <v>80</v>
      </c>
      <c r="AW298" s="11" t="s">
        <v>34</v>
      </c>
      <c r="AX298" s="11" t="s">
        <v>73</v>
      </c>
      <c r="AY298" s="222" t="s">
        <v>111</v>
      </c>
    </row>
    <row r="299" s="11" customFormat="1">
      <c r="B299" s="212"/>
      <c r="C299" s="213"/>
      <c r="D299" s="209" t="s">
        <v>124</v>
      </c>
      <c r="E299" s="214" t="s">
        <v>21</v>
      </c>
      <c r="F299" s="215" t="s">
        <v>432</v>
      </c>
      <c r="G299" s="213"/>
      <c r="H299" s="216">
        <v>26.800000000000001</v>
      </c>
      <c r="I299" s="217"/>
      <c r="J299" s="213"/>
      <c r="K299" s="213"/>
      <c r="L299" s="218"/>
      <c r="M299" s="219"/>
      <c r="N299" s="220"/>
      <c r="O299" s="220"/>
      <c r="P299" s="220"/>
      <c r="Q299" s="220"/>
      <c r="R299" s="220"/>
      <c r="S299" s="220"/>
      <c r="T299" s="221"/>
      <c r="AT299" s="222" t="s">
        <v>124</v>
      </c>
      <c r="AU299" s="222" t="s">
        <v>80</v>
      </c>
      <c r="AV299" s="11" t="s">
        <v>80</v>
      </c>
      <c r="AW299" s="11" t="s">
        <v>34</v>
      </c>
      <c r="AX299" s="11" t="s">
        <v>73</v>
      </c>
      <c r="AY299" s="222" t="s">
        <v>111</v>
      </c>
    </row>
    <row r="300" s="13" customFormat="1">
      <c r="B300" s="234"/>
      <c r="C300" s="235"/>
      <c r="D300" s="209" t="s">
        <v>124</v>
      </c>
      <c r="E300" s="236" t="s">
        <v>21</v>
      </c>
      <c r="F300" s="237" t="s">
        <v>433</v>
      </c>
      <c r="G300" s="235"/>
      <c r="H300" s="238">
        <v>50.899999999999999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AT300" s="244" t="s">
        <v>124</v>
      </c>
      <c r="AU300" s="244" t="s">
        <v>80</v>
      </c>
      <c r="AV300" s="13" t="s">
        <v>131</v>
      </c>
      <c r="AW300" s="13" t="s">
        <v>34</v>
      </c>
      <c r="AX300" s="13" t="s">
        <v>73</v>
      </c>
      <c r="AY300" s="244" t="s">
        <v>111</v>
      </c>
    </row>
    <row r="301" s="12" customFormat="1">
      <c r="B301" s="223"/>
      <c r="C301" s="224"/>
      <c r="D301" s="209" t="s">
        <v>124</v>
      </c>
      <c r="E301" s="225" t="s">
        <v>21</v>
      </c>
      <c r="F301" s="226" t="s">
        <v>126</v>
      </c>
      <c r="G301" s="224"/>
      <c r="H301" s="227">
        <v>370.10000000000002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AT301" s="233" t="s">
        <v>124</v>
      </c>
      <c r="AU301" s="233" t="s">
        <v>80</v>
      </c>
      <c r="AV301" s="12" t="s">
        <v>118</v>
      </c>
      <c r="AW301" s="12" t="s">
        <v>34</v>
      </c>
      <c r="AX301" s="12" t="s">
        <v>78</v>
      </c>
      <c r="AY301" s="233" t="s">
        <v>111</v>
      </c>
    </row>
    <row r="302" s="1" customFormat="1" ht="16.5" customHeight="1">
      <c r="B302" s="38"/>
      <c r="C302" s="197" t="s">
        <v>434</v>
      </c>
      <c r="D302" s="197" t="s">
        <v>113</v>
      </c>
      <c r="E302" s="198" t="s">
        <v>435</v>
      </c>
      <c r="F302" s="199" t="s">
        <v>436</v>
      </c>
      <c r="G302" s="200" t="s">
        <v>116</v>
      </c>
      <c r="H302" s="201">
        <v>18.5</v>
      </c>
      <c r="I302" s="202"/>
      <c r="J302" s="203">
        <f>ROUND(I302*H302,2)</f>
        <v>0</v>
      </c>
      <c r="K302" s="199" t="s">
        <v>117</v>
      </c>
      <c r="L302" s="43"/>
      <c r="M302" s="204" t="s">
        <v>21</v>
      </c>
      <c r="N302" s="205" t="s">
        <v>44</v>
      </c>
      <c r="O302" s="79"/>
      <c r="P302" s="206">
        <f>O302*H302</f>
        <v>0</v>
      </c>
      <c r="Q302" s="206">
        <v>0</v>
      </c>
      <c r="R302" s="206">
        <f>Q302*H302</f>
        <v>0</v>
      </c>
      <c r="S302" s="206">
        <v>0</v>
      </c>
      <c r="T302" s="207">
        <f>S302*H302</f>
        <v>0</v>
      </c>
      <c r="AR302" s="17" t="s">
        <v>118</v>
      </c>
      <c r="AT302" s="17" t="s">
        <v>113</v>
      </c>
      <c r="AU302" s="17" t="s">
        <v>80</v>
      </c>
      <c r="AY302" s="17" t="s">
        <v>111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7" t="s">
        <v>78</v>
      </c>
      <c r="BK302" s="208">
        <f>ROUND(I302*H302,2)</f>
        <v>0</v>
      </c>
      <c r="BL302" s="17" t="s">
        <v>118</v>
      </c>
      <c r="BM302" s="17" t="s">
        <v>437</v>
      </c>
    </row>
    <row r="303" s="11" customFormat="1">
      <c r="B303" s="212"/>
      <c r="C303" s="213"/>
      <c r="D303" s="209" t="s">
        <v>124</v>
      </c>
      <c r="E303" s="214" t="s">
        <v>21</v>
      </c>
      <c r="F303" s="215" t="s">
        <v>143</v>
      </c>
      <c r="G303" s="213"/>
      <c r="H303" s="216">
        <v>18.5</v>
      </c>
      <c r="I303" s="217"/>
      <c r="J303" s="213"/>
      <c r="K303" s="213"/>
      <c r="L303" s="218"/>
      <c r="M303" s="219"/>
      <c r="N303" s="220"/>
      <c r="O303" s="220"/>
      <c r="P303" s="220"/>
      <c r="Q303" s="220"/>
      <c r="R303" s="220"/>
      <c r="S303" s="220"/>
      <c r="T303" s="221"/>
      <c r="AT303" s="222" t="s">
        <v>124</v>
      </c>
      <c r="AU303" s="222" t="s">
        <v>80</v>
      </c>
      <c r="AV303" s="11" t="s">
        <v>80</v>
      </c>
      <c r="AW303" s="11" t="s">
        <v>34</v>
      </c>
      <c r="AX303" s="11" t="s">
        <v>73</v>
      </c>
      <c r="AY303" s="222" t="s">
        <v>111</v>
      </c>
    </row>
    <row r="304" s="13" customFormat="1">
      <c r="B304" s="234"/>
      <c r="C304" s="235"/>
      <c r="D304" s="209" t="s">
        <v>124</v>
      </c>
      <c r="E304" s="236" t="s">
        <v>21</v>
      </c>
      <c r="F304" s="237" t="s">
        <v>438</v>
      </c>
      <c r="G304" s="235"/>
      <c r="H304" s="238">
        <v>18.5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AT304" s="244" t="s">
        <v>124</v>
      </c>
      <c r="AU304" s="244" t="s">
        <v>80</v>
      </c>
      <c r="AV304" s="13" t="s">
        <v>131</v>
      </c>
      <c r="AW304" s="13" t="s">
        <v>34</v>
      </c>
      <c r="AX304" s="13" t="s">
        <v>73</v>
      </c>
      <c r="AY304" s="244" t="s">
        <v>111</v>
      </c>
    </row>
    <row r="305" s="12" customFormat="1">
      <c r="B305" s="223"/>
      <c r="C305" s="224"/>
      <c r="D305" s="209" t="s">
        <v>124</v>
      </c>
      <c r="E305" s="225" t="s">
        <v>21</v>
      </c>
      <c r="F305" s="226" t="s">
        <v>439</v>
      </c>
      <c r="G305" s="224"/>
      <c r="H305" s="227">
        <v>18.5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AT305" s="233" t="s">
        <v>124</v>
      </c>
      <c r="AU305" s="233" t="s">
        <v>80</v>
      </c>
      <c r="AV305" s="12" t="s">
        <v>118</v>
      </c>
      <c r="AW305" s="12" t="s">
        <v>34</v>
      </c>
      <c r="AX305" s="12" t="s">
        <v>78</v>
      </c>
      <c r="AY305" s="233" t="s">
        <v>111</v>
      </c>
    </row>
    <row r="306" s="1" customFormat="1" ht="16.5" customHeight="1">
      <c r="B306" s="38"/>
      <c r="C306" s="197" t="s">
        <v>440</v>
      </c>
      <c r="D306" s="197" t="s">
        <v>113</v>
      </c>
      <c r="E306" s="198" t="s">
        <v>441</v>
      </c>
      <c r="F306" s="199" t="s">
        <v>442</v>
      </c>
      <c r="G306" s="200" t="s">
        <v>116</v>
      </c>
      <c r="H306" s="201">
        <v>91</v>
      </c>
      <c r="I306" s="202"/>
      <c r="J306" s="203">
        <f>ROUND(I306*H306,2)</f>
        <v>0</v>
      </c>
      <c r="K306" s="199" t="s">
        <v>21</v>
      </c>
      <c r="L306" s="43"/>
      <c r="M306" s="204" t="s">
        <v>21</v>
      </c>
      <c r="N306" s="205" t="s">
        <v>44</v>
      </c>
      <c r="O306" s="79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AR306" s="17" t="s">
        <v>118</v>
      </c>
      <c r="AT306" s="17" t="s">
        <v>113</v>
      </c>
      <c r="AU306" s="17" t="s">
        <v>80</v>
      </c>
      <c r="AY306" s="17" t="s">
        <v>111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7" t="s">
        <v>78</v>
      </c>
      <c r="BK306" s="208">
        <f>ROUND(I306*H306,2)</f>
        <v>0</v>
      </c>
      <c r="BL306" s="17" t="s">
        <v>118</v>
      </c>
      <c r="BM306" s="17" t="s">
        <v>443</v>
      </c>
    </row>
    <row r="307" s="11" customFormat="1">
      <c r="B307" s="212"/>
      <c r="C307" s="213"/>
      <c r="D307" s="209" t="s">
        <v>124</v>
      </c>
      <c r="E307" s="214" t="s">
        <v>21</v>
      </c>
      <c r="F307" s="215" t="s">
        <v>444</v>
      </c>
      <c r="G307" s="213"/>
      <c r="H307" s="216">
        <v>91</v>
      </c>
      <c r="I307" s="217"/>
      <c r="J307" s="213"/>
      <c r="K307" s="213"/>
      <c r="L307" s="218"/>
      <c r="M307" s="219"/>
      <c r="N307" s="220"/>
      <c r="O307" s="220"/>
      <c r="P307" s="220"/>
      <c r="Q307" s="220"/>
      <c r="R307" s="220"/>
      <c r="S307" s="220"/>
      <c r="T307" s="221"/>
      <c r="AT307" s="222" t="s">
        <v>124</v>
      </c>
      <c r="AU307" s="222" t="s">
        <v>80</v>
      </c>
      <c r="AV307" s="11" t="s">
        <v>80</v>
      </c>
      <c r="AW307" s="11" t="s">
        <v>34</v>
      </c>
      <c r="AX307" s="11" t="s">
        <v>73</v>
      </c>
      <c r="AY307" s="222" t="s">
        <v>111</v>
      </c>
    </row>
    <row r="308" s="12" customFormat="1">
      <c r="B308" s="223"/>
      <c r="C308" s="224"/>
      <c r="D308" s="209" t="s">
        <v>124</v>
      </c>
      <c r="E308" s="225" t="s">
        <v>21</v>
      </c>
      <c r="F308" s="226" t="s">
        <v>445</v>
      </c>
      <c r="G308" s="224"/>
      <c r="H308" s="227">
        <v>91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AT308" s="233" t="s">
        <v>124</v>
      </c>
      <c r="AU308" s="233" t="s">
        <v>80</v>
      </c>
      <c r="AV308" s="12" t="s">
        <v>118</v>
      </c>
      <c r="AW308" s="12" t="s">
        <v>34</v>
      </c>
      <c r="AX308" s="12" t="s">
        <v>78</v>
      </c>
      <c r="AY308" s="233" t="s">
        <v>111</v>
      </c>
    </row>
    <row r="309" s="1" customFormat="1" ht="22.5" customHeight="1">
      <c r="B309" s="38"/>
      <c r="C309" s="197" t="s">
        <v>446</v>
      </c>
      <c r="D309" s="197" t="s">
        <v>113</v>
      </c>
      <c r="E309" s="198" t="s">
        <v>447</v>
      </c>
      <c r="F309" s="199" t="s">
        <v>448</v>
      </c>
      <c r="G309" s="200" t="s">
        <v>116</v>
      </c>
      <c r="H309" s="201">
        <v>50.899999999999999</v>
      </c>
      <c r="I309" s="202"/>
      <c r="J309" s="203">
        <f>ROUND(I309*H309,2)</f>
        <v>0</v>
      </c>
      <c r="K309" s="199" t="s">
        <v>117</v>
      </c>
      <c r="L309" s="43"/>
      <c r="M309" s="204" t="s">
        <v>21</v>
      </c>
      <c r="N309" s="205" t="s">
        <v>44</v>
      </c>
      <c r="O309" s="79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7">
        <f>S309*H309</f>
        <v>0</v>
      </c>
      <c r="AR309" s="17" t="s">
        <v>118</v>
      </c>
      <c r="AT309" s="17" t="s">
        <v>113</v>
      </c>
      <c r="AU309" s="17" t="s">
        <v>80</v>
      </c>
      <c r="AY309" s="17" t="s">
        <v>111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7" t="s">
        <v>78</v>
      </c>
      <c r="BK309" s="208">
        <f>ROUND(I309*H309,2)</f>
        <v>0</v>
      </c>
      <c r="BL309" s="17" t="s">
        <v>118</v>
      </c>
      <c r="BM309" s="17" t="s">
        <v>449</v>
      </c>
    </row>
    <row r="310" s="1" customFormat="1">
      <c r="B310" s="38"/>
      <c r="C310" s="39"/>
      <c r="D310" s="209" t="s">
        <v>120</v>
      </c>
      <c r="E310" s="39"/>
      <c r="F310" s="210" t="s">
        <v>450</v>
      </c>
      <c r="G310" s="39"/>
      <c r="H310" s="39"/>
      <c r="I310" s="124"/>
      <c r="J310" s="39"/>
      <c r="K310" s="39"/>
      <c r="L310" s="43"/>
      <c r="M310" s="211"/>
      <c r="N310" s="79"/>
      <c r="O310" s="79"/>
      <c r="P310" s="79"/>
      <c r="Q310" s="79"/>
      <c r="R310" s="79"/>
      <c r="S310" s="79"/>
      <c r="T310" s="80"/>
      <c r="AT310" s="17" t="s">
        <v>120</v>
      </c>
      <c r="AU310" s="17" t="s">
        <v>80</v>
      </c>
    </row>
    <row r="311" s="11" customFormat="1">
      <c r="B311" s="212"/>
      <c r="C311" s="213"/>
      <c r="D311" s="209" t="s">
        <v>124</v>
      </c>
      <c r="E311" s="214" t="s">
        <v>21</v>
      </c>
      <c r="F311" s="215" t="s">
        <v>451</v>
      </c>
      <c r="G311" s="213"/>
      <c r="H311" s="216">
        <v>50.899999999999999</v>
      </c>
      <c r="I311" s="217"/>
      <c r="J311" s="213"/>
      <c r="K311" s="213"/>
      <c r="L311" s="218"/>
      <c r="M311" s="219"/>
      <c r="N311" s="220"/>
      <c r="O311" s="220"/>
      <c r="P311" s="220"/>
      <c r="Q311" s="220"/>
      <c r="R311" s="220"/>
      <c r="S311" s="220"/>
      <c r="T311" s="221"/>
      <c r="AT311" s="222" t="s">
        <v>124</v>
      </c>
      <c r="AU311" s="222" t="s">
        <v>80</v>
      </c>
      <c r="AV311" s="11" t="s">
        <v>80</v>
      </c>
      <c r="AW311" s="11" t="s">
        <v>34</v>
      </c>
      <c r="AX311" s="11" t="s">
        <v>73</v>
      </c>
      <c r="AY311" s="222" t="s">
        <v>111</v>
      </c>
    </row>
    <row r="312" s="13" customFormat="1">
      <c r="B312" s="234"/>
      <c r="C312" s="235"/>
      <c r="D312" s="209" t="s">
        <v>124</v>
      </c>
      <c r="E312" s="236" t="s">
        <v>21</v>
      </c>
      <c r="F312" s="237" t="s">
        <v>452</v>
      </c>
      <c r="G312" s="235"/>
      <c r="H312" s="238">
        <v>50.899999999999999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AT312" s="244" t="s">
        <v>124</v>
      </c>
      <c r="AU312" s="244" t="s">
        <v>80</v>
      </c>
      <c r="AV312" s="13" t="s">
        <v>131</v>
      </c>
      <c r="AW312" s="13" t="s">
        <v>34</v>
      </c>
      <c r="AX312" s="13" t="s">
        <v>73</v>
      </c>
      <c r="AY312" s="244" t="s">
        <v>111</v>
      </c>
    </row>
    <row r="313" s="12" customFormat="1">
      <c r="B313" s="223"/>
      <c r="C313" s="224"/>
      <c r="D313" s="209" t="s">
        <v>124</v>
      </c>
      <c r="E313" s="225" t="s">
        <v>21</v>
      </c>
      <c r="F313" s="226" t="s">
        <v>453</v>
      </c>
      <c r="G313" s="224"/>
      <c r="H313" s="227">
        <v>50.899999999999999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AT313" s="233" t="s">
        <v>124</v>
      </c>
      <c r="AU313" s="233" t="s">
        <v>80</v>
      </c>
      <c r="AV313" s="12" t="s">
        <v>118</v>
      </c>
      <c r="AW313" s="12" t="s">
        <v>34</v>
      </c>
      <c r="AX313" s="12" t="s">
        <v>78</v>
      </c>
      <c r="AY313" s="233" t="s">
        <v>111</v>
      </c>
    </row>
    <row r="314" s="1" customFormat="1" ht="22.5" customHeight="1">
      <c r="B314" s="38"/>
      <c r="C314" s="197" t="s">
        <v>454</v>
      </c>
      <c r="D314" s="197" t="s">
        <v>113</v>
      </c>
      <c r="E314" s="198" t="s">
        <v>455</v>
      </c>
      <c r="F314" s="199" t="s">
        <v>456</v>
      </c>
      <c r="G314" s="200" t="s">
        <v>116</v>
      </c>
      <c r="H314" s="201">
        <v>18.5</v>
      </c>
      <c r="I314" s="202"/>
      <c r="J314" s="203">
        <f>ROUND(I314*H314,2)</f>
        <v>0</v>
      </c>
      <c r="K314" s="199" t="s">
        <v>117</v>
      </c>
      <c r="L314" s="43"/>
      <c r="M314" s="204" t="s">
        <v>21</v>
      </c>
      <c r="N314" s="205" t="s">
        <v>44</v>
      </c>
      <c r="O314" s="79"/>
      <c r="P314" s="206">
        <f>O314*H314</f>
        <v>0</v>
      </c>
      <c r="Q314" s="206">
        <v>0</v>
      </c>
      <c r="R314" s="206">
        <f>Q314*H314</f>
        <v>0</v>
      </c>
      <c r="S314" s="206">
        <v>0</v>
      </c>
      <c r="T314" s="207">
        <f>S314*H314</f>
        <v>0</v>
      </c>
      <c r="AR314" s="17" t="s">
        <v>118</v>
      </c>
      <c r="AT314" s="17" t="s">
        <v>113</v>
      </c>
      <c r="AU314" s="17" t="s">
        <v>80</v>
      </c>
      <c r="AY314" s="17" t="s">
        <v>111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7" t="s">
        <v>78</v>
      </c>
      <c r="BK314" s="208">
        <f>ROUND(I314*H314,2)</f>
        <v>0</v>
      </c>
      <c r="BL314" s="17" t="s">
        <v>118</v>
      </c>
      <c r="BM314" s="17" t="s">
        <v>457</v>
      </c>
    </row>
    <row r="315" s="1" customFormat="1">
      <c r="B315" s="38"/>
      <c r="C315" s="39"/>
      <c r="D315" s="209" t="s">
        <v>120</v>
      </c>
      <c r="E315" s="39"/>
      <c r="F315" s="210" t="s">
        <v>450</v>
      </c>
      <c r="G315" s="39"/>
      <c r="H315" s="39"/>
      <c r="I315" s="124"/>
      <c r="J315" s="39"/>
      <c r="K315" s="39"/>
      <c r="L315" s="43"/>
      <c r="M315" s="211"/>
      <c r="N315" s="79"/>
      <c r="O315" s="79"/>
      <c r="P315" s="79"/>
      <c r="Q315" s="79"/>
      <c r="R315" s="79"/>
      <c r="S315" s="79"/>
      <c r="T315" s="80"/>
      <c r="AT315" s="17" t="s">
        <v>120</v>
      </c>
      <c r="AU315" s="17" t="s">
        <v>80</v>
      </c>
    </row>
    <row r="316" s="11" customFormat="1">
      <c r="B316" s="212"/>
      <c r="C316" s="213"/>
      <c r="D316" s="209" t="s">
        <v>124</v>
      </c>
      <c r="E316" s="214" t="s">
        <v>21</v>
      </c>
      <c r="F316" s="215" t="s">
        <v>143</v>
      </c>
      <c r="G316" s="213"/>
      <c r="H316" s="216">
        <v>18.5</v>
      </c>
      <c r="I316" s="217"/>
      <c r="J316" s="213"/>
      <c r="K316" s="213"/>
      <c r="L316" s="218"/>
      <c r="M316" s="219"/>
      <c r="N316" s="220"/>
      <c r="O316" s="220"/>
      <c r="P316" s="220"/>
      <c r="Q316" s="220"/>
      <c r="R316" s="220"/>
      <c r="S316" s="220"/>
      <c r="T316" s="221"/>
      <c r="AT316" s="222" t="s">
        <v>124</v>
      </c>
      <c r="AU316" s="222" t="s">
        <v>80</v>
      </c>
      <c r="AV316" s="11" t="s">
        <v>80</v>
      </c>
      <c r="AW316" s="11" t="s">
        <v>34</v>
      </c>
      <c r="AX316" s="11" t="s">
        <v>73</v>
      </c>
      <c r="AY316" s="222" t="s">
        <v>111</v>
      </c>
    </row>
    <row r="317" s="13" customFormat="1">
      <c r="B317" s="234"/>
      <c r="C317" s="235"/>
      <c r="D317" s="209" t="s">
        <v>124</v>
      </c>
      <c r="E317" s="236" t="s">
        <v>21</v>
      </c>
      <c r="F317" s="237" t="s">
        <v>458</v>
      </c>
      <c r="G317" s="235"/>
      <c r="H317" s="238">
        <v>18.5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AT317" s="244" t="s">
        <v>124</v>
      </c>
      <c r="AU317" s="244" t="s">
        <v>80</v>
      </c>
      <c r="AV317" s="13" t="s">
        <v>131</v>
      </c>
      <c r="AW317" s="13" t="s">
        <v>34</v>
      </c>
      <c r="AX317" s="13" t="s">
        <v>73</v>
      </c>
      <c r="AY317" s="244" t="s">
        <v>111</v>
      </c>
    </row>
    <row r="318" s="12" customFormat="1">
      <c r="B318" s="223"/>
      <c r="C318" s="224"/>
      <c r="D318" s="209" t="s">
        <v>124</v>
      </c>
      <c r="E318" s="225" t="s">
        <v>21</v>
      </c>
      <c r="F318" s="226" t="s">
        <v>439</v>
      </c>
      <c r="G318" s="224"/>
      <c r="H318" s="227">
        <v>18.5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AT318" s="233" t="s">
        <v>124</v>
      </c>
      <c r="AU318" s="233" t="s">
        <v>80</v>
      </c>
      <c r="AV318" s="12" t="s">
        <v>118</v>
      </c>
      <c r="AW318" s="12" t="s">
        <v>34</v>
      </c>
      <c r="AX318" s="12" t="s">
        <v>78</v>
      </c>
      <c r="AY318" s="233" t="s">
        <v>111</v>
      </c>
    </row>
    <row r="319" s="1" customFormat="1" ht="22.5" customHeight="1">
      <c r="B319" s="38"/>
      <c r="C319" s="197" t="s">
        <v>459</v>
      </c>
      <c r="D319" s="197" t="s">
        <v>113</v>
      </c>
      <c r="E319" s="198" t="s">
        <v>460</v>
      </c>
      <c r="F319" s="199" t="s">
        <v>461</v>
      </c>
      <c r="G319" s="200" t="s">
        <v>116</v>
      </c>
      <c r="H319" s="201">
        <v>50.899999999999999</v>
      </c>
      <c r="I319" s="202"/>
      <c r="J319" s="203">
        <f>ROUND(I319*H319,2)</f>
        <v>0</v>
      </c>
      <c r="K319" s="199" t="s">
        <v>117</v>
      </c>
      <c r="L319" s="43"/>
      <c r="M319" s="204" t="s">
        <v>21</v>
      </c>
      <c r="N319" s="205" t="s">
        <v>44</v>
      </c>
      <c r="O319" s="79"/>
      <c r="P319" s="206">
        <f>O319*H319</f>
        <v>0</v>
      </c>
      <c r="Q319" s="206">
        <v>0</v>
      </c>
      <c r="R319" s="206">
        <f>Q319*H319</f>
        <v>0</v>
      </c>
      <c r="S319" s="206">
        <v>0</v>
      </c>
      <c r="T319" s="207">
        <f>S319*H319</f>
        <v>0</v>
      </c>
      <c r="AR319" s="17" t="s">
        <v>118</v>
      </c>
      <c r="AT319" s="17" t="s">
        <v>113</v>
      </c>
      <c r="AU319" s="17" t="s">
        <v>80</v>
      </c>
      <c r="AY319" s="17" t="s">
        <v>111</v>
      </c>
      <c r="BE319" s="208">
        <f>IF(N319="základní",J319,0)</f>
        <v>0</v>
      </c>
      <c r="BF319" s="208">
        <f>IF(N319="snížená",J319,0)</f>
        <v>0</v>
      </c>
      <c r="BG319" s="208">
        <f>IF(N319="zákl. přenesená",J319,0)</f>
        <v>0</v>
      </c>
      <c r="BH319" s="208">
        <f>IF(N319="sníž. přenesená",J319,0)</f>
        <v>0</v>
      </c>
      <c r="BI319" s="208">
        <f>IF(N319="nulová",J319,0)</f>
        <v>0</v>
      </c>
      <c r="BJ319" s="17" t="s">
        <v>78</v>
      </c>
      <c r="BK319" s="208">
        <f>ROUND(I319*H319,2)</f>
        <v>0</v>
      </c>
      <c r="BL319" s="17" t="s">
        <v>118</v>
      </c>
      <c r="BM319" s="17" t="s">
        <v>462</v>
      </c>
    </row>
    <row r="320" s="1" customFormat="1">
      <c r="B320" s="38"/>
      <c r="C320" s="39"/>
      <c r="D320" s="209" t="s">
        <v>120</v>
      </c>
      <c r="E320" s="39"/>
      <c r="F320" s="210" t="s">
        <v>463</v>
      </c>
      <c r="G320" s="39"/>
      <c r="H320" s="39"/>
      <c r="I320" s="124"/>
      <c r="J320" s="39"/>
      <c r="K320" s="39"/>
      <c r="L320" s="43"/>
      <c r="M320" s="211"/>
      <c r="N320" s="79"/>
      <c r="O320" s="79"/>
      <c r="P320" s="79"/>
      <c r="Q320" s="79"/>
      <c r="R320" s="79"/>
      <c r="S320" s="79"/>
      <c r="T320" s="80"/>
      <c r="AT320" s="17" t="s">
        <v>120</v>
      </c>
      <c r="AU320" s="17" t="s">
        <v>80</v>
      </c>
    </row>
    <row r="321" s="11" customFormat="1">
      <c r="B321" s="212"/>
      <c r="C321" s="213"/>
      <c r="D321" s="209" t="s">
        <v>124</v>
      </c>
      <c r="E321" s="214" t="s">
        <v>21</v>
      </c>
      <c r="F321" s="215" t="s">
        <v>451</v>
      </c>
      <c r="G321" s="213"/>
      <c r="H321" s="216">
        <v>50.899999999999999</v>
      </c>
      <c r="I321" s="217"/>
      <c r="J321" s="213"/>
      <c r="K321" s="213"/>
      <c r="L321" s="218"/>
      <c r="M321" s="219"/>
      <c r="N321" s="220"/>
      <c r="O321" s="220"/>
      <c r="P321" s="220"/>
      <c r="Q321" s="220"/>
      <c r="R321" s="220"/>
      <c r="S321" s="220"/>
      <c r="T321" s="221"/>
      <c r="AT321" s="222" t="s">
        <v>124</v>
      </c>
      <c r="AU321" s="222" t="s">
        <v>80</v>
      </c>
      <c r="AV321" s="11" t="s">
        <v>80</v>
      </c>
      <c r="AW321" s="11" t="s">
        <v>34</v>
      </c>
      <c r="AX321" s="11" t="s">
        <v>73</v>
      </c>
      <c r="AY321" s="222" t="s">
        <v>111</v>
      </c>
    </row>
    <row r="322" s="13" customFormat="1">
      <c r="B322" s="234"/>
      <c r="C322" s="235"/>
      <c r="D322" s="209" t="s">
        <v>124</v>
      </c>
      <c r="E322" s="236" t="s">
        <v>21</v>
      </c>
      <c r="F322" s="237" t="s">
        <v>452</v>
      </c>
      <c r="G322" s="235"/>
      <c r="H322" s="238">
        <v>50.899999999999999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AT322" s="244" t="s">
        <v>124</v>
      </c>
      <c r="AU322" s="244" t="s">
        <v>80</v>
      </c>
      <c r="AV322" s="13" t="s">
        <v>131</v>
      </c>
      <c r="AW322" s="13" t="s">
        <v>34</v>
      </c>
      <c r="AX322" s="13" t="s">
        <v>73</v>
      </c>
      <c r="AY322" s="244" t="s">
        <v>111</v>
      </c>
    </row>
    <row r="323" s="12" customFormat="1">
      <c r="B323" s="223"/>
      <c r="C323" s="224"/>
      <c r="D323" s="209" t="s">
        <v>124</v>
      </c>
      <c r="E323" s="225" t="s">
        <v>21</v>
      </c>
      <c r="F323" s="226" t="s">
        <v>126</v>
      </c>
      <c r="G323" s="224"/>
      <c r="H323" s="227">
        <v>50.899999999999999</v>
      </c>
      <c r="I323" s="228"/>
      <c r="J323" s="224"/>
      <c r="K323" s="224"/>
      <c r="L323" s="229"/>
      <c r="M323" s="230"/>
      <c r="N323" s="231"/>
      <c r="O323" s="231"/>
      <c r="P323" s="231"/>
      <c r="Q323" s="231"/>
      <c r="R323" s="231"/>
      <c r="S323" s="231"/>
      <c r="T323" s="232"/>
      <c r="AT323" s="233" t="s">
        <v>124</v>
      </c>
      <c r="AU323" s="233" t="s">
        <v>80</v>
      </c>
      <c r="AV323" s="12" t="s">
        <v>118</v>
      </c>
      <c r="AW323" s="12" t="s">
        <v>34</v>
      </c>
      <c r="AX323" s="12" t="s">
        <v>78</v>
      </c>
      <c r="AY323" s="233" t="s">
        <v>111</v>
      </c>
    </row>
    <row r="324" s="1" customFormat="1" ht="22.5" customHeight="1">
      <c r="B324" s="38"/>
      <c r="C324" s="197" t="s">
        <v>464</v>
      </c>
      <c r="D324" s="197" t="s">
        <v>113</v>
      </c>
      <c r="E324" s="198" t="s">
        <v>465</v>
      </c>
      <c r="F324" s="199" t="s">
        <v>466</v>
      </c>
      <c r="G324" s="200" t="s">
        <v>116</v>
      </c>
      <c r="H324" s="201">
        <v>319.19999999999999</v>
      </c>
      <c r="I324" s="202"/>
      <c r="J324" s="203">
        <f>ROUND(I324*H324,2)</f>
        <v>0</v>
      </c>
      <c r="K324" s="199" t="s">
        <v>117</v>
      </c>
      <c r="L324" s="43"/>
      <c r="M324" s="204" t="s">
        <v>21</v>
      </c>
      <c r="N324" s="205" t="s">
        <v>44</v>
      </c>
      <c r="O324" s="79"/>
      <c r="P324" s="206">
        <f>O324*H324</f>
        <v>0</v>
      </c>
      <c r="Q324" s="206">
        <v>0</v>
      </c>
      <c r="R324" s="206">
        <f>Q324*H324</f>
        <v>0</v>
      </c>
      <c r="S324" s="206">
        <v>0</v>
      </c>
      <c r="T324" s="207">
        <f>S324*H324</f>
        <v>0</v>
      </c>
      <c r="AR324" s="17" t="s">
        <v>118</v>
      </c>
      <c r="AT324" s="17" t="s">
        <v>113</v>
      </c>
      <c r="AU324" s="17" t="s">
        <v>80</v>
      </c>
      <c r="AY324" s="17" t="s">
        <v>111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7" t="s">
        <v>78</v>
      </c>
      <c r="BK324" s="208">
        <f>ROUND(I324*H324,2)</f>
        <v>0</v>
      </c>
      <c r="BL324" s="17" t="s">
        <v>118</v>
      </c>
      <c r="BM324" s="17" t="s">
        <v>467</v>
      </c>
    </row>
    <row r="325" s="11" customFormat="1">
      <c r="B325" s="212"/>
      <c r="C325" s="213"/>
      <c r="D325" s="209" t="s">
        <v>124</v>
      </c>
      <c r="E325" s="214" t="s">
        <v>21</v>
      </c>
      <c r="F325" s="215" t="s">
        <v>149</v>
      </c>
      <c r="G325" s="213"/>
      <c r="H325" s="216">
        <v>319.19999999999999</v>
      </c>
      <c r="I325" s="217"/>
      <c r="J325" s="213"/>
      <c r="K325" s="213"/>
      <c r="L325" s="218"/>
      <c r="M325" s="219"/>
      <c r="N325" s="220"/>
      <c r="O325" s="220"/>
      <c r="P325" s="220"/>
      <c r="Q325" s="220"/>
      <c r="R325" s="220"/>
      <c r="S325" s="220"/>
      <c r="T325" s="221"/>
      <c r="AT325" s="222" t="s">
        <v>124</v>
      </c>
      <c r="AU325" s="222" t="s">
        <v>80</v>
      </c>
      <c r="AV325" s="11" t="s">
        <v>80</v>
      </c>
      <c r="AW325" s="11" t="s">
        <v>34</v>
      </c>
      <c r="AX325" s="11" t="s">
        <v>73</v>
      </c>
      <c r="AY325" s="222" t="s">
        <v>111</v>
      </c>
    </row>
    <row r="326" s="12" customFormat="1">
      <c r="B326" s="223"/>
      <c r="C326" s="224"/>
      <c r="D326" s="209" t="s">
        <v>124</v>
      </c>
      <c r="E326" s="225" t="s">
        <v>21</v>
      </c>
      <c r="F326" s="226" t="s">
        <v>424</v>
      </c>
      <c r="G326" s="224"/>
      <c r="H326" s="227">
        <v>319.19999999999999</v>
      </c>
      <c r="I326" s="228"/>
      <c r="J326" s="224"/>
      <c r="K326" s="224"/>
      <c r="L326" s="229"/>
      <c r="M326" s="230"/>
      <c r="N326" s="231"/>
      <c r="O326" s="231"/>
      <c r="P326" s="231"/>
      <c r="Q326" s="231"/>
      <c r="R326" s="231"/>
      <c r="S326" s="231"/>
      <c r="T326" s="232"/>
      <c r="AT326" s="233" t="s">
        <v>124</v>
      </c>
      <c r="AU326" s="233" t="s">
        <v>80</v>
      </c>
      <c r="AV326" s="12" t="s">
        <v>118</v>
      </c>
      <c r="AW326" s="12" t="s">
        <v>34</v>
      </c>
      <c r="AX326" s="12" t="s">
        <v>78</v>
      </c>
      <c r="AY326" s="233" t="s">
        <v>111</v>
      </c>
    </row>
    <row r="327" s="1" customFormat="1" ht="16.5" customHeight="1">
      <c r="B327" s="38"/>
      <c r="C327" s="197" t="s">
        <v>468</v>
      </c>
      <c r="D327" s="197" t="s">
        <v>113</v>
      </c>
      <c r="E327" s="198" t="s">
        <v>469</v>
      </c>
      <c r="F327" s="199" t="s">
        <v>470</v>
      </c>
      <c r="G327" s="200" t="s">
        <v>116</v>
      </c>
      <c r="H327" s="201">
        <v>50.899999999999999</v>
      </c>
      <c r="I327" s="202"/>
      <c r="J327" s="203">
        <f>ROUND(I327*H327,2)</f>
        <v>0</v>
      </c>
      <c r="K327" s="199" t="s">
        <v>117</v>
      </c>
      <c r="L327" s="43"/>
      <c r="M327" s="204" t="s">
        <v>21</v>
      </c>
      <c r="N327" s="205" t="s">
        <v>44</v>
      </c>
      <c r="O327" s="79"/>
      <c r="P327" s="206">
        <f>O327*H327</f>
        <v>0</v>
      </c>
      <c r="Q327" s="206">
        <v>0</v>
      </c>
      <c r="R327" s="206">
        <f>Q327*H327</f>
        <v>0</v>
      </c>
      <c r="S327" s="206">
        <v>0</v>
      </c>
      <c r="T327" s="207">
        <f>S327*H327</f>
        <v>0</v>
      </c>
      <c r="AR327" s="17" t="s">
        <v>118</v>
      </c>
      <c r="AT327" s="17" t="s">
        <v>113</v>
      </c>
      <c r="AU327" s="17" t="s">
        <v>80</v>
      </c>
      <c r="AY327" s="17" t="s">
        <v>111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78</v>
      </c>
      <c r="BK327" s="208">
        <f>ROUND(I327*H327,2)</f>
        <v>0</v>
      </c>
      <c r="BL327" s="17" t="s">
        <v>118</v>
      </c>
      <c r="BM327" s="17" t="s">
        <v>471</v>
      </c>
    </row>
    <row r="328" s="11" customFormat="1">
      <c r="B328" s="212"/>
      <c r="C328" s="213"/>
      <c r="D328" s="209" t="s">
        <v>124</v>
      </c>
      <c r="E328" s="214" t="s">
        <v>21</v>
      </c>
      <c r="F328" s="215" t="s">
        <v>472</v>
      </c>
      <c r="G328" s="213"/>
      <c r="H328" s="216">
        <v>50.899999999999999</v>
      </c>
      <c r="I328" s="217"/>
      <c r="J328" s="213"/>
      <c r="K328" s="213"/>
      <c r="L328" s="218"/>
      <c r="M328" s="219"/>
      <c r="N328" s="220"/>
      <c r="O328" s="220"/>
      <c r="P328" s="220"/>
      <c r="Q328" s="220"/>
      <c r="R328" s="220"/>
      <c r="S328" s="220"/>
      <c r="T328" s="221"/>
      <c r="AT328" s="222" t="s">
        <v>124</v>
      </c>
      <c r="AU328" s="222" t="s">
        <v>80</v>
      </c>
      <c r="AV328" s="11" t="s">
        <v>80</v>
      </c>
      <c r="AW328" s="11" t="s">
        <v>34</v>
      </c>
      <c r="AX328" s="11" t="s">
        <v>73</v>
      </c>
      <c r="AY328" s="222" t="s">
        <v>111</v>
      </c>
    </row>
    <row r="329" s="13" customFormat="1">
      <c r="B329" s="234"/>
      <c r="C329" s="235"/>
      <c r="D329" s="209" t="s">
        <v>124</v>
      </c>
      <c r="E329" s="236" t="s">
        <v>21</v>
      </c>
      <c r="F329" s="237" t="s">
        <v>452</v>
      </c>
      <c r="G329" s="235"/>
      <c r="H329" s="238">
        <v>50.899999999999999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AT329" s="244" t="s">
        <v>124</v>
      </c>
      <c r="AU329" s="244" t="s">
        <v>80</v>
      </c>
      <c r="AV329" s="13" t="s">
        <v>131</v>
      </c>
      <c r="AW329" s="13" t="s">
        <v>34</v>
      </c>
      <c r="AX329" s="13" t="s">
        <v>73</v>
      </c>
      <c r="AY329" s="244" t="s">
        <v>111</v>
      </c>
    </row>
    <row r="330" s="12" customFormat="1">
      <c r="B330" s="223"/>
      <c r="C330" s="224"/>
      <c r="D330" s="209" t="s">
        <v>124</v>
      </c>
      <c r="E330" s="225" t="s">
        <v>21</v>
      </c>
      <c r="F330" s="226" t="s">
        <v>126</v>
      </c>
      <c r="G330" s="224"/>
      <c r="H330" s="227">
        <v>50.899999999999999</v>
      </c>
      <c r="I330" s="228"/>
      <c r="J330" s="224"/>
      <c r="K330" s="224"/>
      <c r="L330" s="229"/>
      <c r="M330" s="230"/>
      <c r="N330" s="231"/>
      <c r="O330" s="231"/>
      <c r="P330" s="231"/>
      <c r="Q330" s="231"/>
      <c r="R330" s="231"/>
      <c r="S330" s="231"/>
      <c r="T330" s="232"/>
      <c r="AT330" s="233" t="s">
        <v>124</v>
      </c>
      <c r="AU330" s="233" t="s">
        <v>80</v>
      </c>
      <c r="AV330" s="12" t="s">
        <v>118</v>
      </c>
      <c r="AW330" s="12" t="s">
        <v>34</v>
      </c>
      <c r="AX330" s="12" t="s">
        <v>78</v>
      </c>
      <c r="AY330" s="233" t="s">
        <v>111</v>
      </c>
    </row>
    <row r="331" s="1" customFormat="1" ht="16.5" customHeight="1">
      <c r="B331" s="38"/>
      <c r="C331" s="197" t="s">
        <v>473</v>
      </c>
      <c r="D331" s="197" t="s">
        <v>113</v>
      </c>
      <c r="E331" s="198" t="s">
        <v>474</v>
      </c>
      <c r="F331" s="199" t="s">
        <v>475</v>
      </c>
      <c r="G331" s="200" t="s">
        <v>116</v>
      </c>
      <c r="H331" s="201">
        <v>46.5</v>
      </c>
      <c r="I331" s="202"/>
      <c r="J331" s="203">
        <f>ROUND(I331*H331,2)</f>
        <v>0</v>
      </c>
      <c r="K331" s="199" t="s">
        <v>117</v>
      </c>
      <c r="L331" s="43"/>
      <c r="M331" s="204" t="s">
        <v>21</v>
      </c>
      <c r="N331" s="205" t="s">
        <v>44</v>
      </c>
      <c r="O331" s="79"/>
      <c r="P331" s="206">
        <f>O331*H331</f>
        <v>0</v>
      </c>
      <c r="Q331" s="206">
        <v>0.00060999999999999997</v>
      </c>
      <c r="R331" s="206">
        <f>Q331*H331</f>
        <v>0.028364999999999998</v>
      </c>
      <c r="S331" s="206">
        <v>0</v>
      </c>
      <c r="T331" s="207">
        <f>S331*H331</f>
        <v>0</v>
      </c>
      <c r="AR331" s="17" t="s">
        <v>118</v>
      </c>
      <c r="AT331" s="17" t="s">
        <v>113</v>
      </c>
      <c r="AU331" s="17" t="s">
        <v>80</v>
      </c>
      <c r="AY331" s="17" t="s">
        <v>111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7" t="s">
        <v>78</v>
      </c>
      <c r="BK331" s="208">
        <f>ROUND(I331*H331,2)</f>
        <v>0</v>
      </c>
      <c r="BL331" s="17" t="s">
        <v>118</v>
      </c>
      <c r="BM331" s="17" t="s">
        <v>476</v>
      </c>
    </row>
    <row r="332" s="11" customFormat="1">
      <c r="B332" s="212"/>
      <c r="C332" s="213"/>
      <c r="D332" s="209" t="s">
        <v>124</v>
      </c>
      <c r="E332" s="214" t="s">
        <v>21</v>
      </c>
      <c r="F332" s="215" t="s">
        <v>477</v>
      </c>
      <c r="G332" s="213"/>
      <c r="H332" s="216">
        <v>46.5</v>
      </c>
      <c r="I332" s="217"/>
      <c r="J332" s="213"/>
      <c r="K332" s="213"/>
      <c r="L332" s="218"/>
      <c r="M332" s="219"/>
      <c r="N332" s="220"/>
      <c r="O332" s="220"/>
      <c r="P332" s="220"/>
      <c r="Q332" s="220"/>
      <c r="R332" s="220"/>
      <c r="S332" s="220"/>
      <c r="T332" s="221"/>
      <c r="AT332" s="222" t="s">
        <v>124</v>
      </c>
      <c r="AU332" s="222" t="s">
        <v>80</v>
      </c>
      <c r="AV332" s="11" t="s">
        <v>80</v>
      </c>
      <c r="AW332" s="11" t="s">
        <v>34</v>
      </c>
      <c r="AX332" s="11" t="s">
        <v>73</v>
      </c>
      <c r="AY332" s="222" t="s">
        <v>111</v>
      </c>
    </row>
    <row r="333" s="13" customFormat="1">
      <c r="B333" s="234"/>
      <c r="C333" s="235"/>
      <c r="D333" s="209" t="s">
        <v>124</v>
      </c>
      <c r="E333" s="236" t="s">
        <v>21</v>
      </c>
      <c r="F333" s="237" t="s">
        <v>478</v>
      </c>
      <c r="G333" s="235"/>
      <c r="H333" s="238">
        <v>46.5</v>
      </c>
      <c r="I333" s="239"/>
      <c r="J333" s="235"/>
      <c r="K333" s="235"/>
      <c r="L333" s="240"/>
      <c r="M333" s="241"/>
      <c r="N333" s="242"/>
      <c r="O333" s="242"/>
      <c r="P333" s="242"/>
      <c r="Q333" s="242"/>
      <c r="R333" s="242"/>
      <c r="S333" s="242"/>
      <c r="T333" s="243"/>
      <c r="AT333" s="244" t="s">
        <v>124</v>
      </c>
      <c r="AU333" s="244" t="s">
        <v>80</v>
      </c>
      <c r="AV333" s="13" t="s">
        <v>131</v>
      </c>
      <c r="AW333" s="13" t="s">
        <v>34</v>
      </c>
      <c r="AX333" s="13" t="s">
        <v>73</v>
      </c>
      <c r="AY333" s="244" t="s">
        <v>111</v>
      </c>
    </row>
    <row r="334" s="12" customFormat="1">
      <c r="B334" s="223"/>
      <c r="C334" s="224"/>
      <c r="D334" s="209" t="s">
        <v>124</v>
      </c>
      <c r="E334" s="225" t="s">
        <v>21</v>
      </c>
      <c r="F334" s="226" t="s">
        <v>126</v>
      </c>
      <c r="G334" s="224"/>
      <c r="H334" s="227">
        <v>46.5</v>
      </c>
      <c r="I334" s="228"/>
      <c r="J334" s="224"/>
      <c r="K334" s="224"/>
      <c r="L334" s="229"/>
      <c r="M334" s="230"/>
      <c r="N334" s="231"/>
      <c r="O334" s="231"/>
      <c r="P334" s="231"/>
      <c r="Q334" s="231"/>
      <c r="R334" s="231"/>
      <c r="S334" s="231"/>
      <c r="T334" s="232"/>
      <c r="AT334" s="233" t="s">
        <v>124</v>
      </c>
      <c r="AU334" s="233" t="s">
        <v>80</v>
      </c>
      <c r="AV334" s="12" t="s">
        <v>118</v>
      </c>
      <c r="AW334" s="12" t="s">
        <v>34</v>
      </c>
      <c r="AX334" s="12" t="s">
        <v>78</v>
      </c>
      <c r="AY334" s="233" t="s">
        <v>111</v>
      </c>
    </row>
    <row r="335" s="1" customFormat="1" ht="22.5" customHeight="1">
      <c r="B335" s="38"/>
      <c r="C335" s="197" t="s">
        <v>479</v>
      </c>
      <c r="D335" s="197" t="s">
        <v>113</v>
      </c>
      <c r="E335" s="198" t="s">
        <v>480</v>
      </c>
      <c r="F335" s="199" t="s">
        <v>481</v>
      </c>
      <c r="G335" s="200" t="s">
        <v>116</v>
      </c>
      <c r="H335" s="201">
        <v>28</v>
      </c>
      <c r="I335" s="202"/>
      <c r="J335" s="203">
        <f>ROUND(I335*H335,2)</f>
        <v>0</v>
      </c>
      <c r="K335" s="199" t="s">
        <v>117</v>
      </c>
      <c r="L335" s="43"/>
      <c r="M335" s="204" t="s">
        <v>21</v>
      </c>
      <c r="N335" s="205" t="s">
        <v>44</v>
      </c>
      <c r="O335" s="79"/>
      <c r="P335" s="206">
        <f>O335*H335</f>
        <v>0</v>
      </c>
      <c r="Q335" s="206">
        <v>0</v>
      </c>
      <c r="R335" s="206">
        <f>Q335*H335</f>
        <v>0</v>
      </c>
      <c r="S335" s="206">
        <v>0</v>
      </c>
      <c r="T335" s="207">
        <f>S335*H335</f>
        <v>0</v>
      </c>
      <c r="AR335" s="17" t="s">
        <v>118</v>
      </c>
      <c r="AT335" s="17" t="s">
        <v>113</v>
      </c>
      <c r="AU335" s="17" t="s">
        <v>80</v>
      </c>
      <c r="AY335" s="17" t="s">
        <v>111</v>
      </c>
      <c r="BE335" s="208">
        <f>IF(N335="základní",J335,0)</f>
        <v>0</v>
      </c>
      <c r="BF335" s="208">
        <f>IF(N335="snížená",J335,0)</f>
        <v>0</v>
      </c>
      <c r="BG335" s="208">
        <f>IF(N335="zákl. přenesená",J335,0)</f>
        <v>0</v>
      </c>
      <c r="BH335" s="208">
        <f>IF(N335="sníž. přenesená",J335,0)</f>
        <v>0</v>
      </c>
      <c r="BI335" s="208">
        <f>IF(N335="nulová",J335,0)</f>
        <v>0</v>
      </c>
      <c r="BJ335" s="17" t="s">
        <v>78</v>
      </c>
      <c r="BK335" s="208">
        <f>ROUND(I335*H335,2)</f>
        <v>0</v>
      </c>
      <c r="BL335" s="17" t="s">
        <v>118</v>
      </c>
      <c r="BM335" s="17" t="s">
        <v>482</v>
      </c>
    </row>
    <row r="336" s="1" customFormat="1">
      <c r="B336" s="38"/>
      <c r="C336" s="39"/>
      <c r="D336" s="209" t="s">
        <v>120</v>
      </c>
      <c r="E336" s="39"/>
      <c r="F336" s="210" t="s">
        <v>483</v>
      </c>
      <c r="G336" s="39"/>
      <c r="H336" s="39"/>
      <c r="I336" s="124"/>
      <c r="J336" s="39"/>
      <c r="K336" s="39"/>
      <c r="L336" s="43"/>
      <c r="M336" s="211"/>
      <c r="N336" s="79"/>
      <c r="O336" s="79"/>
      <c r="P336" s="79"/>
      <c r="Q336" s="79"/>
      <c r="R336" s="79"/>
      <c r="S336" s="79"/>
      <c r="T336" s="80"/>
      <c r="AT336" s="17" t="s">
        <v>120</v>
      </c>
      <c r="AU336" s="17" t="s">
        <v>80</v>
      </c>
    </row>
    <row r="337" s="11" customFormat="1">
      <c r="B337" s="212"/>
      <c r="C337" s="213"/>
      <c r="D337" s="209" t="s">
        <v>124</v>
      </c>
      <c r="E337" s="214" t="s">
        <v>21</v>
      </c>
      <c r="F337" s="215" t="s">
        <v>484</v>
      </c>
      <c r="G337" s="213"/>
      <c r="H337" s="216">
        <v>28</v>
      </c>
      <c r="I337" s="217"/>
      <c r="J337" s="213"/>
      <c r="K337" s="213"/>
      <c r="L337" s="218"/>
      <c r="M337" s="219"/>
      <c r="N337" s="220"/>
      <c r="O337" s="220"/>
      <c r="P337" s="220"/>
      <c r="Q337" s="220"/>
      <c r="R337" s="220"/>
      <c r="S337" s="220"/>
      <c r="T337" s="221"/>
      <c r="AT337" s="222" t="s">
        <v>124</v>
      </c>
      <c r="AU337" s="222" t="s">
        <v>80</v>
      </c>
      <c r="AV337" s="11" t="s">
        <v>80</v>
      </c>
      <c r="AW337" s="11" t="s">
        <v>34</v>
      </c>
      <c r="AX337" s="11" t="s">
        <v>73</v>
      </c>
      <c r="AY337" s="222" t="s">
        <v>111</v>
      </c>
    </row>
    <row r="338" s="13" customFormat="1">
      <c r="B338" s="234"/>
      <c r="C338" s="235"/>
      <c r="D338" s="209" t="s">
        <v>124</v>
      </c>
      <c r="E338" s="236" t="s">
        <v>21</v>
      </c>
      <c r="F338" s="237" t="s">
        <v>485</v>
      </c>
      <c r="G338" s="235"/>
      <c r="H338" s="238">
        <v>28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AT338" s="244" t="s">
        <v>124</v>
      </c>
      <c r="AU338" s="244" t="s">
        <v>80</v>
      </c>
      <c r="AV338" s="13" t="s">
        <v>131</v>
      </c>
      <c r="AW338" s="13" t="s">
        <v>34</v>
      </c>
      <c r="AX338" s="13" t="s">
        <v>73</v>
      </c>
      <c r="AY338" s="244" t="s">
        <v>111</v>
      </c>
    </row>
    <row r="339" s="12" customFormat="1">
      <c r="B339" s="223"/>
      <c r="C339" s="224"/>
      <c r="D339" s="209" t="s">
        <v>124</v>
      </c>
      <c r="E339" s="225" t="s">
        <v>21</v>
      </c>
      <c r="F339" s="226" t="s">
        <v>126</v>
      </c>
      <c r="G339" s="224"/>
      <c r="H339" s="227">
        <v>28</v>
      </c>
      <c r="I339" s="228"/>
      <c r="J339" s="224"/>
      <c r="K339" s="224"/>
      <c r="L339" s="229"/>
      <c r="M339" s="230"/>
      <c r="N339" s="231"/>
      <c r="O339" s="231"/>
      <c r="P339" s="231"/>
      <c r="Q339" s="231"/>
      <c r="R339" s="231"/>
      <c r="S339" s="231"/>
      <c r="T339" s="232"/>
      <c r="AT339" s="233" t="s">
        <v>124</v>
      </c>
      <c r="AU339" s="233" t="s">
        <v>80</v>
      </c>
      <c r="AV339" s="12" t="s">
        <v>118</v>
      </c>
      <c r="AW339" s="12" t="s">
        <v>34</v>
      </c>
      <c r="AX339" s="12" t="s">
        <v>78</v>
      </c>
      <c r="AY339" s="233" t="s">
        <v>111</v>
      </c>
    </row>
    <row r="340" s="1" customFormat="1" ht="22.5" customHeight="1">
      <c r="B340" s="38"/>
      <c r="C340" s="197" t="s">
        <v>486</v>
      </c>
      <c r="D340" s="197" t="s">
        <v>113</v>
      </c>
      <c r="E340" s="198" t="s">
        <v>487</v>
      </c>
      <c r="F340" s="199" t="s">
        <v>488</v>
      </c>
      <c r="G340" s="200" t="s">
        <v>116</v>
      </c>
      <c r="H340" s="201">
        <v>18.5</v>
      </c>
      <c r="I340" s="202"/>
      <c r="J340" s="203">
        <f>ROUND(I340*H340,2)</f>
        <v>0</v>
      </c>
      <c r="K340" s="199" t="s">
        <v>117</v>
      </c>
      <c r="L340" s="43"/>
      <c r="M340" s="204" t="s">
        <v>21</v>
      </c>
      <c r="N340" s="205" t="s">
        <v>44</v>
      </c>
      <c r="O340" s="79"/>
      <c r="P340" s="206">
        <f>O340*H340</f>
        <v>0</v>
      </c>
      <c r="Q340" s="206">
        <v>0.18151999999999999</v>
      </c>
      <c r="R340" s="206">
        <f>Q340*H340</f>
        <v>3.3581199999999995</v>
      </c>
      <c r="S340" s="206">
        <v>0</v>
      </c>
      <c r="T340" s="207">
        <f>S340*H340</f>
        <v>0</v>
      </c>
      <c r="AR340" s="17" t="s">
        <v>118</v>
      </c>
      <c r="AT340" s="17" t="s">
        <v>113</v>
      </c>
      <c r="AU340" s="17" t="s">
        <v>80</v>
      </c>
      <c r="AY340" s="17" t="s">
        <v>111</v>
      </c>
      <c r="BE340" s="208">
        <f>IF(N340="základní",J340,0)</f>
        <v>0</v>
      </c>
      <c r="BF340" s="208">
        <f>IF(N340="snížená",J340,0)</f>
        <v>0</v>
      </c>
      <c r="BG340" s="208">
        <f>IF(N340="zákl. přenesená",J340,0)</f>
        <v>0</v>
      </c>
      <c r="BH340" s="208">
        <f>IF(N340="sníž. přenesená",J340,0)</f>
        <v>0</v>
      </c>
      <c r="BI340" s="208">
        <f>IF(N340="nulová",J340,0)</f>
        <v>0</v>
      </c>
      <c r="BJ340" s="17" t="s">
        <v>78</v>
      </c>
      <c r="BK340" s="208">
        <f>ROUND(I340*H340,2)</f>
        <v>0</v>
      </c>
      <c r="BL340" s="17" t="s">
        <v>118</v>
      </c>
      <c r="BM340" s="17" t="s">
        <v>489</v>
      </c>
    </row>
    <row r="341" s="1" customFormat="1">
      <c r="B341" s="38"/>
      <c r="C341" s="39"/>
      <c r="D341" s="209" t="s">
        <v>120</v>
      </c>
      <c r="E341" s="39"/>
      <c r="F341" s="210" t="s">
        <v>490</v>
      </c>
      <c r="G341" s="39"/>
      <c r="H341" s="39"/>
      <c r="I341" s="124"/>
      <c r="J341" s="39"/>
      <c r="K341" s="39"/>
      <c r="L341" s="43"/>
      <c r="M341" s="211"/>
      <c r="N341" s="79"/>
      <c r="O341" s="79"/>
      <c r="P341" s="79"/>
      <c r="Q341" s="79"/>
      <c r="R341" s="79"/>
      <c r="S341" s="79"/>
      <c r="T341" s="80"/>
      <c r="AT341" s="17" t="s">
        <v>120</v>
      </c>
      <c r="AU341" s="17" t="s">
        <v>80</v>
      </c>
    </row>
    <row r="342" s="11" customFormat="1">
      <c r="B342" s="212"/>
      <c r="C342" s="213"/>
      <c r="D342" s="209" t="s">
        <v>124</v>
      </c>
      <c r="E342" s="214" t="s">
        <v>21</v>
      </c>
      <c r="F342" s="215" t="s">
        <v>143</v>
      </c>
      <c r="G342" s="213"/>
      <c r="H342" s="216">
        <v>18.5</v>
      </c>
      <c r="I342" s="217"/>
      <c r="J342" s="213"/>
      <c r="K342" s="213"/>
      <c r="L342" s="218"/>
      <c r="M342" s="219"/>
      <c r="N342" s="220"/>
      <c r="O342" s="220"/>
      <c r="P342" s="220"/>
      <c r="Q342" s="220"/>
      <c r="R342" s="220"/>
      <c r="S342" s="220"/>
      <c r="T342" s="221"/>
      <c r="AT342" s="222" t="s">
        <v>124</v>
      </c>
      <c r="AU342" s="222" t="s">
        <v>80</v>
      </c>
      <c r="AV342" s="11" t="s">
        <v>80</v>
      </c>
      <c r="AW342" s="11" t="s">
        <v>34</v>
      </c>
      <c r="AX342" s="11" t="s">
        <v>73</v>
      </c>
      <c r="AY342" s="222" t="s">
        <v>111</v>
      </c>
    </row>
    <row r="343" s="13" customFormat="1">
      <c r="B343" s="234"/>
      <c r="C343" s="235"/>
      <c r="D343" s="209" t="s">
        <v>124</v>
      </c>
      <c r="E343" s="236" t="s">
        <v>21</v>
      </c>
      <c r="F343" s="237" t="s">
        <v>491</v>
      </c>
      <c r="G343" s="235"/>
      <c r="H343" s="238">
        <v>18.5</v>
      </c>
      <c r="I343" s="239"/>
      <c r="J343" s="235"/>
      <c r="K343" s="235"/>
      <c r="L343" s="240"/>
      <c r="M343" s="241"/>
      <c r="N343" s="242"/>
      <c r="O343" s="242"/>
      <c r="P343" s="242"/>
      <c r="Q343" s="242"/>
      <c r="R343" s="242"/>
      <c r="S343" s="242"/>
      <c r="T343" s="243"/>
      <c r="AT343" s="244" t="s">
        <v>124</v>
      </c>
      <c r="AU343" s="244" t="s">
        <v>80</v>
      </c>
      <c r="AV343" s="13" t="s">
        <v>131</v>
      </c>
      <c r="AW343" s="13" t="s">
        <v>34</v>
      </c>
      <c r="AX343" s="13" t="s">
        <v>73</v>
      </c>
      <c r="AY343" s="244" t="s">
        <v>111</v>
      </c>
    </row>
    <row r="344" s="12" customFormat="1">
      <c r="B344" s="223"/>
      <c r="C344" s="224"/>
      <c r="D344" s="209" t="s">
        <v>124</v>
      </c>
      <c r="E344" s="225" t="s">
        <v>21</v>
      </c>
      <c r="F344" s="226" t="s">
        <v>126</v>
      </c>
      <c r="G344" s="224"/>
      <c r="H344" s="227">
        <v>18.5</v>
      </c>
      <c r="I344" s="228"/>
      <c r="J344" s="224"/>
      <c r="K344" s="224"/>
      <c r="L344" s="229"/>
      <c r="M344" s="230"/>
      <c r="N344" s="231"/>
      <c r="O344" s="231"/>
      <c r="P344" s="231"/>
      <c r="Q344" s="231"/>
      <c r="R344" s="231"/>
      <c r="S344" s="231"/>
      <c r="T344" s="232"/>
      <c r="AT344" s="233" t="s">
        <v>124</v>
      </c>
      <c r="AU344" s="233" t="s">
        <v>80</v>
      </c>
      <c r="AV344" s="12" t="s">
        <v>118</v>
      </c>
      <c r="AW344" s="12" t="s">
        <v>34</v>
      </c>
      <c r="AX344" s="12" t="s">
        <v>78</v>
      </c>
      <c r="AY344" s="233" t="s">
        <v>111</v>
      </c>
    </row>
    <row r="345" s="1" customFormat="1" ht="33.75" customHeight="1">
      <c r="B345" s="38"/>
      <c r="C345" s="197" t="s">
        <v>492</v>
      </c>
      <c r="D345" s="197" t="s">
        <v>113</v>
      </c>
      <c r="E345" s="198" t="s">
        <v>493</v>
      </c>
      <c r="F345" s="199" t="s">
        <v>494</v>
      </c>
      <c r="G345" s="200" t="s">
        <v>116</v>
      </c>
      <c r="H345" s="201">
        <v>91</v>
      </c>
      <c r="I345" s="202"/>
      <c r="J345" s="203">
        <f>ROUND(I345*H345,2)</f>
        <v>0</v>
      </c>
      <c r="K345" s="199" t="s">
        <v>117</v>
      </c>
      <c r="L345" s="43"/>
      <c r="M345" s="204" t="s">
        <v>21</v>
      </c>
      <c r="N345" s="205" t="s">
        <v>44</v>
      </c>
      <c r="O345" s="79"/>
      <c r="P345" s="206">
        <f>O345*H345</f>
        <v>0</v>
      </c>
      <c r="Q345" s="206">
        <v>0.10362</v>
      </c>
      <c r="R345" s="206">
        <f>Q345*H345</f>
        <v>9.4294200000000004</v>
      </c>
      <c r="S345" s="206">
        <v>0</v>
      </c>
      <c r="T345" s="207">
        <f>S345*H345</f>
        <v>0</v>
      </c>
      <c r="AR345" s="17" t="s">
        <v>118</v>
      </c>
      <c r="AT345" s="17" t="s">
        <v>113</v>
      </c>
      <c r="AU345" s="17" t="s">
        <v>80</v>
      </c>
      <c r="AY345" s="17" t="s">
        <v>111</v>
      </c>
      <c r="BE345" s="208">
        <f>IF(N345="základní",J345,0)</f>
        <v>0</v>
      </c>
      <c r="BF345" s="208">
        <f>IF(N345="snížená",J345,0)</f>
        <v>0</v>
      </c>
      <c r="BG345" s="208">
        <f>IF(N345="zákl. přenesená",J345,0)</f>
        <v>0</v>
      </c>
      <c r="BH345" s="208">
        <f>IF(N345="sníž. přenesená",J345,0)</f>
        <v>0</v>
      </c>
      <c r="BI345" s="208">
        <f>IF(N345="nulová",J345,0)</f>
        <v>0</v>
      </c>
      <c r="BJ345" s="17" t="s">
        <v>78</v>
      </c>
      <c r="BK345" s="208">
        <f>ROUND(I345*H345,2)</f>
        <v>0</v>
      </c>
      <c r="BL345" s="17" t="s">
        <v>118</v>
      </c>
      <c r="BM345" s="17" t="s">
        <v>495</v>
      </c>
    </row>
    <row r="346" s="1" customFormat="1">
      <c r="B346" s="38"/>
      <c r="C346" s="39"/>
      <c r="D346" s="209" t="s">
        <v>120</v>
      </c>
      <c r="E346" s="39"/>
      <c r="F346" s="210" t="s">
        <v>496</v>
      </c>
      <c r="G346" s="39"/>
      <c r="H346" s="39"/>
      <c r="I346" s="124"/>
      <c r="J346" s="39"/>
      <c r="K346" s="39"/>
      <c r="L346" s="43"/>
      <c r="M346" s="211"/>
      <c r="N346" s="79"/>
      <c r="O346" s="79"/>
      <c r="P346" s="79"/>
      <c r="Q346" s="79"/>
      <c r="R346" s="79"/>
      <c r="S346" s="79"/>
      <c r="T346" s="80"/>
      <c r="AT346" s="17" t="s">
        <v>120</v>
      </c>
      <c r="AU346" s="17" t="s">
        <v>80</v>
      </c>
    </row>
    <row r="347" s="11" customFormat="1">
      <c r="B347" s="212"/>
      <c r="C347" s="213"/>
      <c r="D347" s="209" t="s">
        <v>124</v>
      </c>
      <c r="E347" s="214" t="s">
        <v>21</v>
      </c>
      <c r="F347" s="215" t="s">
        <v>497</v>
      </c>
      <c r="G347" s="213"/>
      <c r="H347" s="216">
        <v>91</v>
      </c>
      <c r="I347" s="217"/>
      <c r="J347" s="213"/>
      <c r="K347" s="213"/>
      <c r="L347" s="218"/>
      <c r="M347" s="219"/>
      <c r="N347" s="220"/>
      <c r="O347" s="220"/>
      <c r="P347" s="220"/>
      <c r="Q347" s="220"/>
      <c r="R347" s="220"/>
      <c r="S347" s="220"/>
      <c r="T347" s="221"/>
      <c r="AT347" s="222" t="s">
        <v>124</v>
      </c>
      <c r="AU347" s="222" t="s">
        <v>80</v>
      </c>
      <c r="AV347" s="11" t="s">
        <v>80</v>
      </c>
      <c r="AW347" s="11" t="s">
        <v>34</v>
      </c>
      <c r="AX347" s="11" t="s">
        <v>73</v>
      </c>
      <c r="AY347" s="222" t="s">
        <v>111</v>
      </c>
    </row>
    <row r="348" s="12" customFormat="1">
      <c r="B348" s="223"/>
      <c r="C348" s="224"/>
      <c r="D348" s="209" t="s">
        <v>124</v>
      </c>
      <c r="E348" s="225" t="s">
        <v>21</v>
      </c>
      <c r="F348" s="226" t="s">
        <v>126</v>
      </c>
      <c r="G348" s="224"/>
      <c r="H348" s="227">
        <v>91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AT348" s="233" t="s">
        <v>124</v>
      </c>
      <c r="AU348" s="233" t="s">
        <v>80</v>
      </c>
      <c r="AV348" s="12" t="s">
        <v>118</v>
      </c>
      <c r="AW348" s="12" t="s">
        <v>34</v>
      </c>
      <c r="AX348" s="12" t="s">
        <v>78</v>
      </c>
      <c r="AY348" s="233" t="s">
        <v>111</v>
      </c>
    </row>
    <row r="349" s="10" customFormat="1" ht="22.8" customHeight="1">
      <c r="B349" s="181"/>
      <c r="C349" s="182"/>
      <c r="D349" s="183" t="s">
        <v>72</v>
      </c>
      <c r="E349" s="195" t="s">
        <v>164</v>
      </c>
      <c r="F349" s="195" t="s">
        <v>498</v>
      </c>
      <c r="G349" s="182"/>
      <c r="H349" s="182"/>
      <c r="I349" s="185"/>
      <c r="J349" s="196">
        <f>BK349</f>
        <v>0</v>
      </c>
      <c r="K349" s="182"/>
      <c r="L349" s="187"/>
      <c r="M349" s="188"/>
      <c r="N349" s="189"/>
      <c r="O349" s="189"/>
      <c r="P349" s="190">
        <f>SUM(P350:P406)</f>
        <v>0</v>
      </c>
      <c r="Q349" s="189"/>
      <c r="R349" s="190">
        <f>SUM(R350:R406)</f>
        <v>3.7035786000000011</v>
      </c>
      <c r="S349" s="189"/>
      <c r="T349" s="191">
        <f>SUM(T350:T406)</f>
        <v>0</v>
      </c>
      <c r="AR349" s="192" t="s">
        <v>78</v>
      </c>
      <c r="AT349" s="193" t="s">
        <v>72</v>
      </c>
      <c r="AU349" s="193" t="s">
        <v>78</v>
      </c>
      <c r="AY349" s="192" t="s">
        <v>111</v>
      </c>
      <c r="BK349" s="194">
        <f>SUM(BK350:BK406)</f>
        <v>0</v>
      </c>
    </row>
    <row r="350" s="1" customFormat="1" ht="22.5" customHeight="1">
      <c r="B350" s="38"/>
      <c r="C350" s="197" t="s">
        <v>499</v>
      </c>
      <c r="D350" s="197" t="s">
        <v>113</v>
      </c>
      <c r="E350" s="198" t="s">
        <v>500</v>
      </c>
      <c r="F350" s="199" t="s">
        <v>501</v>
      </c>
      <c r="G350" s="200" t="s">
        <v>167</v>
      </c>
      <c r="H350" s="201">
        <v>16</v>
      </c>
      <c r="I350" s="202"/>
      <c r="J350" s="203">
        <f>ROUND(I350*H350,2)</f>
        <v>0</v>
      </c>
      <c r="K350" s="199" t="s">
        <v>117</v>
      </c>
      <c r="L350" s="43"/>
      <c r="M350" s="204" t="s">
        <v>21</v>
      </c>
      <c r="N350" s="205" t="s">
        <v>44</v>
      </c>
      <c r="O350" s="79"/>
      <c r="P350" s="206">
        <f>O350*H350</f>
        <v>0</v>
      </c>
      <c r="Q350" s="206">
        <v>0</v>
      </c>
      <c r="R350" s="206">
        <f>Q350*H350</f>
        <v>0</v>
      </c>
      <c r="S350" s="206">
        <v>0</v>
      </c>
      <c r="T350" s="207">
        <f>S350*H350</f>
        <v>0</v>
      </c>
      <c r="AR350" s="17" t="s">
        <v>118</v>
      </c>
      <c r="AT350" s="17" t="s">
        <v>113</v>
      </c>
      <c r="AU350" s="17" t="s">
        <v>80</v>
      </c>
      <c r="AY350" s="17" t="s">
        <v>111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7" t="s">
        <v>78</v>
      </c>
      <c r="BK350" s="208">
        <f>ROUND(I350*H350,2)</f>
        <v>0</v>
      </c>
      <c r="BL350" s="17" t="s">
        <v>118</v>
      </c>
      <c r="BM350" s="17" t="s">
        <v>502</v>
      </c>
    </row>
    <row r="351" s="1" customFormat="1">
      <c r="B351" s="38"/>
      <c r="C351" s="39"/>
      <c r="D351" s="209" t="s">
        <v>120</v>
      </c>
      <c r="E351" s="39"/>
      <c r="F351" s="210" t="s">
        <v>503</v>
      </c>
      <c r="G351" s="39"/>
      <c r="H351" s="39"/>
      <c r="I351" s="124"/>
      <c r="J351" s="39"/>
      <c r="K351" s="39"/>
      <c r="L351" s="43"/>
      <c r="M351" s="211"/>
      <c r="N351" s="79"/>
      <c r="O351" s="79"/>
      <c r="P351" s="79"/>
      <c r="Q351" s="79"/>
      <c r="R351" s="79"/>
      <c r="S351" s="79"/>
      <c r="T351" s="80"/>
      <c r="AT351" s="17" t="s">
        <v>120</v>
      </c>
      <c r="AU351" s="17" t="s">
        <v>80</v>
      </c>
    </row>
    <row r="352" s="1" customFormat="1" ht="16.5" customHeight="1">
      <c r="B352" s="38"/>
      <c r="C352" s="255" t="s">
        <v>504</v>
      </c>
      <c r="D352" s="255" t="s">
        <v>352</v>
      </c>
      <c r="E352" s="256" t="s">
        <v>505</v>
      </c>
      <c r="F352" s="257" t="s">
        <v>506</v>
      </c>
      <c r="G352" s="258" t="s">
        <v>167</v>
      </c>
      <c r="H352" s="259">
        <v>16.239999999999998</v>
      </c>
      <c r="I352" s="260"/>
      <c r="J352" s="261">
        <f>ROUND(I352*H352,2)</f>
        <v>0</v>
      </c>
      <c r="K352" s="257" t="s">
        <v>117</v>
      </c>
      <c r="L352" s="262"/>
      <c r="M352" s="263" t="s">
        <v>21</v>
      </c>
      <c r="N352" s="264" t="s">
        <v>44</v>
      </c>
      <c r="O352" s="79"/>
      <c r="P352" s="206">
        <f>O352*H352</f>
        <v>0</v>
      </c>
      <c r="Q352" s="206">
        <v>0.0010499999999999999</v>
      </c>
      <c r="R352" s="206">
        <f>Q352*H352</f>
        <v>0.017051999999999998</v>
      </c>
      <c r="S352" s="206">
        <v>0</v>
      </c>
      <c r="T352" s="207">
        <f>S352*H352</f>
        <v>0</v>
      </c>
      <c r="AR352" s="17" t="s">
        <v>164</v>
      </c>
      <c r="AT352" s="17" t="s">
        <v>352</v>
      </c>
      <c r="AU352" s="17" t="s">
        <v>80</v>
      </c>
      <c r="AY352" s="17" t="s">
        <v>111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7" t="s">
        <v>78</v>
      </c>
      <c r="BK352" s="208">
        <f>ROUND(I352*H352,2)</f>
        <v>0</v>
      </c>
      <c r="BL352" s="17" t="s">
        <v>118</v>
      </c>
      <c r="BM352" s="17" t="s">
        <v>507</v>
      </c>
    </row>
    <row r="353" s="11" customFormat="1">
      <c r="B353" s="212"/>
      <c r="C353" s="213"/>
      <c r="D353" s="209" t="s">
        <v>124</v>
      </c>
      <c r="E353" s="213"/>
      <c r="F353" s="215" t="s">
        <v>508</v>
      </c>
      <c r="G353" s="213"/>
      <c r="H353" s="216">
        <v>16.239999999999998</v>
      </c>
      <c r="I353" s="217"/>
      <c r="J353" s="213"/>
      <c r="K353" s="213"/>
      <c r="L353" s="218"/>
      <c r="M353" s="219"/>
      <c r="N353" s="220"/>
      <c r="O353" s="220"/>
      <c r="P353" s="220"/>
      <c r="Q353" s="220"/>
      <c r="R353" s="220"/>
      <c r="S353" s="220"/>
      <c r="T353" s="221"/>
      <c r="AT353" s="222" t="s">
        <v>124</v>
      </c>
      <c r="AU353" s="222" t="s">
        <v>80</v>
      </c>
      <c r="AV353" s="11" t="s">
        <v>80</v>
      </c>
      <c r="AW353" s="11" t="s">
        <v>4</v>
      </c>
      <c r="AX353" s="11" t="s">
        <v>78</v>
      </c>
      <c r="AY353" s="222" t="s">
        <v>111</v>
      </c>
    </row>
    <row r="354" s="1" customFormat="1" ht="22.5" customHeight="1">
      <c r="B354" s="38"/>
      <c r="C354" s="197" t="s">
        <v>509</v>
      </c>
      <c r="D354" s="197" t="s">
        <v>113</v>
      </c>
      <c r="E354" s="198" t="s">
        <v>510</v>
      </c>
      <c r="F354" s="199" t="s">
        <v>511</v>
      </c>
      <c r="G354" s="200" t="s">
        <v>167</v>
      </c>
      <c r="H354" s="201">
        <v>551.5</v>
      </c>
      <c r="I354" s="202"/>
      <c r="J354" s="203">
        <f>ROUND(I354*H354,2)</f>
        <v>0</v>
      </c>
      <c r="K354" s="199" t="s">
        <v>117</v>
      </c>
      <c r="L354" s="43"/>
      <c r="M354" s="204" t="s">
        <v>21</v>
      </c>
      <c r="N354" s="205" t="s">
        <v>44</v>
      </c>
      <c r="O354" s="79"/>
      <c r="P354" s="206">
        <f>O354*H354</f>
        <v>0</v>
      </c>
      <c r="Q354" s="206">
        <v>0.0026800000000000001</v>
      </c>
      <c r="R354" s="206">
        <f>Q354*H354</f>
        <v>1.4780200000000001</v>
      </c>
      <c r="S354" s="206">
        <v>0</v>
      </c>
      <c r="T354" s="207">
        <f>S354*H354</f>
        <v>0</v>
      </c>
      <c r="AR354" s="17" t="s">
        <v>118</v>
      </c>
      <c r="AT354" s="17" t="s">
        <v>113</v>
      </c>
      <c r="AU354" s="17" t="s">
        <v>80</v>
      </c>
      <c r="AY354" s="17" t="s">
        <v>111</v>
      </c>
      <c r="BE354" s="208">
        <f>IF(N354="základní",J354,0)</f>
        <v>0</v>
      </c>
      <c r="BF354" s="208">
        <f>IF(N354="snížená",J354,0)</f>
        <v>0</v>
      </c>
      <c r="BG354" s="208">
        <f>IF(N354="zákl. přenesená",J354,0)</f>
        <v>0</v>
      </c>
      <c r="BH354" s="208">
        <f>IF(N354="sníž. přenesená",J354,0)</f>
        <v>0</v>
      </c>
      <c r="BI354" s="208">
        <f>IF(N354="nulová",J354,0)</f>
        <v>0</v>
      </c>
      <c r="BJ354" s="17" t="s">
        <v>78</v>
      </c>
      <c r="BK354" s="208">
        <f>ROUND(I354*H354,2)</f>
        <v>0</v>
      </c>
      <c r="BL354" s="17" t="s">
        <v>118</v>
      </c>
      <c r="BM354" s="17" t="s">
        <v>512</v>
      </c>
    </row>
    <row r="355" s="1" customFormat="1">
      <c r="B355" s="38"/>
      <c r="C355" s="39"/>
      <c r="D355" s="209" t="s">
        <v>120</v>
      </c>
      <c r="E355" s="39"/>
      <c r="F355" s="210" t="s">
        <v>513</v>
      </c>
      <c r="G355" s="39"/>
      <c r="H355" s="39"/>
      <c r="I355" s="124"/>
      <c r="J355" s="39"/>
      <c r="K355" s="39"/>
      <c r="L355" s="43"/>
      <c r="M355" s="211"/>
      <c r="N355" s="79"/>
      <c r="O355" s="79"/>
      <c r="P355" s="79"/>
      <c r="Q355" s="79"/>
      <c r="R355" s="79"/>
      <c r="S355" s="79"/>
      <c r="T355" s="80"/>
      <c r="AT355" s="17" t="s">
        <v>120</v>
      </c>
      <c r="AU355" s="17" t="s">
        <v>80</v>
      </c>
    </row>
    <row r="356" s="1" customFormat="1" ht="22.5" customHeight="1">
      <c r="B356" s="38"/>
      <c r="C356" s="197" t="s">
        <v>514</v>
      </c>
      <c r="D356" s="197" t="s">
        <v>113</v>
      </c>
      <c r="E356" s="198" t="s">
        <v>515</v>
      </c>
      <c r="F356" s="199" t="s">
        <v>516</v>
      </c>
      <c r="G356" s="200" t="s">
        <v>167</v>
      </c>
      <c r="H356" s="201">
        <v>62</v>
      </c>
      <c r="I356" s="202"/>
      <c r="J356" s="203">
        <f>ROUND(I356*H356,2)</f>
        <v>0</v>
      </c>
      <c r="K356" s="199" t="s">
        <v>117</v>
      </c>
      <c r="L356" s="43"/>
      <c r="M356" s="204" t="s">
        <v>21</v>
      </c>
      <c r="N356" s="205" t="s">
        <v>44</v>
      </c>
      <c r="O356" s="79"/>
      <c r="P356" s="206">
        <f>O356*H356</f>
        <v>0</v>
      </c>
      <c r="Q356" s="206">
        <v>0</v>
      </c>
      <c r="R356" s="206">
        <f>Q356*H356</f>
        <v>0</v>
      </c>
      <c r="S356" s="206">
        <v>0</v>
      </c>
      <c r="T356" s="207">
        <f>S356*H356</f>
        <v>0</v>
      </c>
      <c r="AR356" s="17" t="s">
        <v>118</v>
      </c>
      <c r="AT356" s="17" t="s">
        <v>113</v>
      </c>
      <c r="AU356" s="17" t="s">
        <v>80</v>
      </c>
      <c r="AY356" s="17" t="s">
        <v>111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7" t="s">
        <v>78</v>
      </c>
      <c r="BK356" s="208">
        <f>ROUND(I356*H356,2)</f>
        <v>0</v>
      </c>
      <c r="BL356" s="17" t="s">
        <v>118</v>
      </c>
      <c r="BM356" s="17" t="s">
        <v>517</v>
      </c>
    </row>
    <row r="357" s="1" customFormat="1">
      <c r="B357" s="38"/>
      <c r="C357" s="39"/>
      <c r="D357" s="209" t="s">
        <v>120</v>
      </c>
      <c r="E357" s="39"/>
      <c r="F357" s="210" t="s">
        <v>503</v>
      </c>
      <c r="G357" s="39"/>
      <c r="H357" s="39"/>
      <c r="I357" s="124"/>
      <c r="J357" s="39"/>
      <c r="K357" s="39"/>
      <c r="L357" s="43"/>
      <c r="M357" s="211"/>
      <c r="N357" s="79"/>
      <c r="O357" s="79"/>
      <c r="P357" s="79"/>
      <c r="Q357" s="79"/>
      <c r="R357" s="79"/>
      <c r="S357" s="79"/>
      <c r="T357" s="80"/>
      <c r="AT357" s="17" t="s">
        <v>120</v>
      </c>
      <c r="AU357" s="17" t="s">
        <v>80</v>
      </c>
    </row>
    <row r="358" s="11" customFormat="1">
      <c r="B358" s="212"/>
      <c r="C358" s="213"/>
      <c r="D358" s="209" t="s">
        <v>124</v>
      </c>
      <c r="E358" s="214" t="s">
        <v>21</v>
      </c>
      <c r="F358" s="215" t="s">
        <v>518</v>
      </c>
      <c r="G358" s="213"/>
      <c r="H358" s="216">
        <v>62</v>
      </c>
      <c r="I358" s="217"/>
      <c r="J358" s="213"/>
      <c r="K358" s="213"/>
      <c r="L358" s="218"/>
      <c r="M358" s="219"/>
      <c r="N358" s="220"/>
      <c r="O358" s="220"/>
      <c r="P358" s="220"/>
      <c r="Q358" s="220"/>
      <c r="R358" s="220"/>
      <c r="S358" s="220"/>
      <c r="T358" s="221"/>
      <c r="AT358" s="222" t="s">
        <v>124</v>
      </c>
      <c r="AU358" s="222" t="s">
        <v>80</v>
      </c>
      <c r="AV358" s="11" t="s">
        <v>80</v>
      </c>
      <c r="AW358" s="11" t="s">
        <v>34</v>
      </c>
      <c r="AX358" s="11" t="s">
        <v>78</v>
      </c>
      <c r="AY358" s="222" t="s">
        <v>111</v>
      </c>
    </row>
    <row r="359" s="1" customFormat="1" ht="16.5" customHeight="1">
      <c r="B359" s="38"/>
      <c r="C359" s="255" t="s">
        <v>519</v>
      </c>
      <c r="D359" s="255" t="s">
        <v>352</v>
      </c>
      <c r="E359" s="256" t="s">
        <v>520</v>
      </c>
      <c r="F359" s="257" t="s">
        <v>521</v>
      </c>
      <c r="G359" s="258" t="s">
        <v>167</v>
      </c>
      <c r="H359" s="259">
        <v>63.859999999999999</v>
      </c>
      <c r="I359" s="260"/>
      <c r="J359" s="261">
        <f>ROUND(I359*H359,2)</f>
        <v>0</v>
      </c>
      <c r="K359" s="257" t="s">
        <v>117</v>
      </c>
      <c r="L359" s="262"/>
      <c r="M359" s="263" t="s">
        <v>21</v>
      </c>
      <c r="N359" s="264" t="s">
        <v>44</v>
      </c>
      <c r="O359" s="79"/>
      <c r="P359" s="206">
        <f>O359*H359</f>
        <v>0</v>
      </c>
      <c r="Q359" s="206">
        <v>0.01106</v>
      </c>
      <c r="R359" s="206">
        <f>Q359*H359</f>
        <v>0.70629160000000002</v>
      </c>
      <c r="S359" s="206">
        <v>0</v>
      </c>
      <c r="T359" s="207">
        <f>S359*H359</f>
        <v>0</v>
      </c>
      <c r="AR359" s="17" t="s">
        <v>164</v>
      </c>
      <c r="AT359" s="17" t="s">
        <v>352</v>
      </c>
      <c r="AU359" s="17" t="s">
        <v>80</v>
      </c>
      <c r="AY359" s="17" t="s">
        <v>111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7" t="s">
        <v>78</v>
      </c>
      <c r="BK359" s="208">
        <f>ROUND(I359*H359,2)</f>
        <v>0</v>
      </c>
      <c r="BL359" s="17" t="s">
        <v>118</v>
      </c>
      <c r="BM359" s="17" t="s">
        <v>522</v>
      </c>
    </row>
    <row r="360" s="11" customFormat="1">
      <c r="B360" s="212"/>
      <c r="C360" s="213"/>
      <c r="D360" s="209" t="s">
        <v>124</v>
      </c>
      <c r="E360" s="213"/>
      <c r="F360" s="215" t="s">
        <v>523</v>
      </c>
      <c r="G360" s="213"/>
      <c r="H360" s="216">
        <v>63.859999999999999</v>
      </c>
      <c r="I360" s="217"/>
      <c r="J360" s="213"/>
      <c r="K360" s="213"/>
      <c r="L360" s="218"/>
      <c r="M360" s="219"/>
      <c r="N360" s="220"/>
      <c r="O360" s="220"/>
      <c r="P360" s="220"/>
      <c r="Q360" s="220"/>
      <c r="R360" s="220"/>
      <c r="S360" s="220"/>
      <c r="T360" s="221"/>
      <c r="AT360" s="222" t="s">
        <v>124</v>
      </c>
      <c r="AU360" s="222" t="s">
        <v>80</v>
      </c>
      <c r="AV360" s="11" t="s">
        <v>80</v>
      </c>
      <c r="AW360" s="11" t="s">
        <v>4</v>
      </c>
      <c r="AX360" s="11" t="s">
        <v>78</v>
      </c>
      <c r="AY360" s="222" t="s">
        <v>111</v>
      </c>
    </row>
    <row r="361" s="1" customFormat="1" ht="22.5" customHeight="1">
      <c r="B361" s="38"/>
      <c r="C361" s="197" t="s">
        <v>524</v>
      </c>
      <c r="D361" s="197" t="s">
        <v>113</v>
      </c>
      <c r="E361" s="198" t="s">
        <v>525</v>
      </c>
      <c r="F361" s="199" t="s">
        <v>526</v>
      </c>
      <c r="G361" s="200" t="s">
        <v>527</v>
      </c>
      <c r="H361" s="201">
        <v>128</v>
      </c>
      <c r="I361" s="202"/>
      <c r="J361" s="203">
        <f>ROUND(I361*H361,2)</f>
        <v>0</v>
      </c>
      <c r="K361" s="199" t="s">
        <v>117</v>
      </c>
      <c r="L361" s="43"/>
      <c r="M361" s="204" t="s">
        <v>21</v>
      </c>
      <c r="N361" s="205" t="s">
        <v>44</v>
      </c>
      <c r="O361" s="79"/>
      <c r="P361" s="206">
        <f>O361*H361</f>
        <v>0</v>
      </c>
      <c r="Q361" s="206">
        <v>0</v>
      </c>
      <c r="R361" s="206">
        <f>Q361*H361</f>
        <v>0</v>
      </c>
      <c r="S361" s="206">
        <v>0</v>
      </c>
      <c r="T361" s="207">
        <f>S361*H361</f>
        <v>0</v>
      </c>
      <c r="AR361" s="17" t="s">
        <v>118</v>
      </c>
      <c r="AT361" s="17" t="s">
        <v>113</v>
      </c>
      <c r="AU361" s="17" t="s">
        <v>80</v>
      </c>
      <c r="AY361" s="17" t="s">
        <v>111</v>
      </c>
      <c r="BE361" s="208">
        <f>IF(N361="základní",J361,0)</f>
        <v>0</v>
      </c>
      <c r="BF361" s="208">
        <f>IF(N361="snížená",J361,0)</f>
        <v>0</v>
      </c>
      <c r="BG361" s="208">
        <f>IF(N361="zákl. přenesená",J361,0)</f>
        <v>0</v>
      </c>
      <c r="BH361" s="208">
        <f>IF(N361="sníž. přenesená",J361,0)</f>
        <v>0</v>
      </c>
      <c r="BI361" s="208">
        <f>IF(N361="nulová",J361,0)</f>
        <v>0</v>
      </c>
      <c r="BJ361" s="17" t="s">
        <v>78</v>
      </c>
      <c r="BK361" s="208">
        <f>ROUND(I361*H361,2)</f>
        <v>0</v>
      </c>
      <c r="BL361" s="17" t="s">
        <v>118</v>
      </c>
      <c r="BM361" s="17" t="s">
        <v>528</v>
      </c>
    </row>
    <row r="362" s="1" customFormat="1">
      <c r="B362" s="38"/>
      <c r="C362" s="39"/>
      <c r="D362" s="209" t="s">
        <v>120</v>
      </c>
      <c r="E362" s="39"/>
      <c r="F362" s="210" t="s">
        <v>529</v>
      </c>
      <c r="G362" s="39"/>
      <c r="H362" s="39"/>
      <c r="I362" s="124"/>
      <c r="J362" s="39"/>
      <c r="K362" s="39"/>
      <c r="L362" s="43"/>
      <c r="M362" s="211"/>
      <c r="N362" s="79"/>
      <c r="O362" s="79"/>
      <c r="P362" s="79"/>
      <c r="Q362" s="79"/>
      <c r="R362" s="79"/>
      <c r="S362" s="79"/>
      <c r="T362" s="80"/>
      <c r="AT362" s="17" t="s">
        <v>120</v>
      </c>
      <c r="AU362" s="17" t="s">
        <v>80</v>
      </c>
    </row>
    <row r="363" s="11" customFormat="1">
      <c r="B363" s="212"/>
      <c r="C363" s="213"/>
      <c r="D363" s="209" t="s">
        <v>124</v>
      </c>
      <c r="E363" s="214" t="s">
        <v>21</v>
      </c>
      <c r="F363" s="215" t="s">
        <v>530</v>
      </c>
      <c r="G363" s="213"/>
      <c r="H363" s="216">
        <v>128</v>
      </c>
      <c r="I363" s="217"/>
      <c r="J363" s="213"/>
      <c r="K363" s="213"/>
      <c r="L363" s="218"/>
      <c r="M363" s="219"/>
      <c r="N363" s="220"/>
      <c r="O363" s="220"/>
      <c r="P363" s="220"/>
      <c r="Q363" s="220"/>
      <c r="R363" s="220"/>
      <c r="S363" s="220"/>
      <c r="T363" s="221"/>
      <c r="AT363" s="222" t="s">
        <v>124</v>
      </c>
      <c r="AU363" s="222" t="s">
        <v>80</v>
      </c>
      <c r="AV363" s="11" t="s">
        <v>80</v>
      </c>
      <c r="AW363" s="11" t="s">
        <v>34</v>
      </c>
      <c r="AX363" s="11" t="s">
        <v>78</v>
      </c>
      <c r="AY363" s="222" t="s">
        <v>111</v>
      </c>
    </row>
    <row r="364" s="1" customFormat="1" ht="16.5" customHeight="1">
      <c r="B364" s="38"/>
      <c r="C364" s="255" t="s">
        <v>531</v>
      </c>
      <c r="D364" s="255" t="s">
        <v>352</v>
      </c>
      <c r="E364" s="256" t="s">
        <v>532</v>
      </c>
      <c r="F364" s="257" t="s">
        <v>533</v>
      </c>
      <c r="G364" s="258" t="s">
        <v>527</v>
      </c>
      <c r="H364" s="259">
        <v>64</v>
      </c>
      <c r="I364" s="260"/>
      <c r="J364" s="261">
        <f>ROUND(I364*H364,2)</f>
        <v>0</v>
      </c>
      <c r="K364" s="257" t="s">
        <v>117</v>
      </c>
      <c r="L364" s="262"/>
      <c r="M364" s="263" t="s">
        <v>21</v>
      </c>
      <c r="N364" s="264" t="s">
        <v>44</v>
      </c>
      <c r="O364" s="79"/>
      <c r="P364" s="206">
        <f>O364*H364</f>
        <v>0</v>
      </c>
      <c r="Q364" s="206">
        <v>0.00064999999999999997</v>
      </c>
      <c r="R364" s="206">
        <f>Q364*H364</f>
        <v>0.041599999999999998</v>
      </c>
      <c r="S364" s="206">
        <v>0</v>
      </c>
      <c r="T364" s="207">
        <f>S364*H364</f>
        <v>0</v>
      </c>
      <c r="AR364" s="17" t="s">
        <v>164</v>
      </c>
      <c r="AT364" s="17" t="s">
        <v>352</v>
      </c>
      <c r="AU364" s="17" t="s">
        <v>80</v>
      </c>
      <c r="AY364" s="17" t="s">
        <v>111</v>
      </c>
      <c r="BE364" s="208">
        <f>IF(N364="základní",J364,0)</f>
        <v>0</v>
      </c>
      <c r="BF364" s="208">
        <f>IF(N364="snížená",J364,0)</f>
        <v>0</v>
      </c>
      <c r="BG364" s="208">
        <f>IF(N364="zákl. přenesená",J364,0)</f>
        <v>0</v>
      </c>
      <c r="BH364" s="208">
        <f>IF(N364="sníž. přenesená",J364,0)</f>
        <v>0</v>
      </c>
      <c r="BI364" s="208">
        <f>IF(N364="nulová",J364,0)</f>
        <v>0</v>
      </c>
      <c r="BJ364" s="17" t="s">
        <v>78</v>
      </c>
      <c r="BK364" s="208">
        <f>ROUND(I364*H364,2)</f>
        <v>0</v>
      </c>
      <c r="BL364" s="17" t="s">
        <v>118</v>
      </c>
      <c r="BM364" s="17" t="s">
        <v>534</v>
      </c>
    </row>
    <row r="365" s="1" customFormat="1" ht="16.5" customHeight="1">
      <c r="B365" s="38"/>
      <c r="C365" s="255" t="s">
        <v>535</v>
      </c>
      <c r="D365" s="255" t="s">
        <v>352</v>
      </c>
      <c r="E365" s="256" t="s">
        <v>536</v>
      </c>
      <c r="F365" s="257" t="s">
        <v>537</v>
      </c>
      <c r="G365" s="258" t="s">
        <v>527</v>
      </c>
      <c r="H365" s="259">
        <v>64</v>
      </c>
      <c r="I365" s="260"/>
      <c r="J365" s="261">
        <f>ROUND(I365*H365,2)</f>
        <v>0</v>
      </c>
      <c r="K365" s="257" t="s">
        <v>117</v>
      </c>
      <c r="L365" s="262"/>
      <c r="M365" s="263" t="s">
        <v>21</v>
      </c>
      <c r="N365" s="264" t="s">
        <v>44</v>
      </c>
      <c r="O365" s="79"/>
      <c r="P365" s="206">
        <f>O365*H365</f>
        <v>0</v>
      </c>
      <c r="Q365" s="206">
        <v>0.00080000000000000004</v>
      </c>
      <c r="R365" s="206">
        <f>Q365*H365</f>
        <v>0.051200000000000002</v>
      </c>
      <c r="S365" s="206">
        <v>0</v>
      </c>
      <c r="T365" s="207">
        <f>S365*H365</f>
        <v>0</v>
      </c>
      <c r="AR365" s="17" t="s">
        <v>164</v>
      </c>
      <c r="AT365" s="17" t="s">
        <v>352</v>
      </c>
      <c r="AU365" s="17" t="s">
        <v>80</v>
      </c>
      <c r="AY365" s="17" t="s">
        <v>111</v>
      </c>
      <c r="BE365" s="208">
        <f>IF(N365="základní",J365,0)</f>
        <v>0</v>
      </c>
      <c r="BF365" s="208">
        <f>IF(N365="snížená",J365,0)</f>
        <v>0</v>
      </c>
      <c r="BG365" s="208">
        <f>IF(N365="zákl. přenesená",J365,0)</f>
        <v>0</v>
      </c>
      <c r="BH365" s="208">
        <f>IF(N365="sníž. přenesená",J365,0)</f>
        <v>0</v>
      </c>
      <c r="BI365" s="208">
        <f>IF(N365="nulová",J365,0)</f>
        <v>0</v>
      </c>
      <c r="BJ365" s="17" t="s">
        <v>78</v>
      </c>
      <c r="BK365" s="208">
        <f>ROUND(I365*H365,2)</f>
        <v>0</v>
      </c>
      <c r="BL365" s="17" t="s">
        <v>118</v>
      </c>
      <c r="BM365" s="17" t="s">
        <v>538</v>
      </c>
    </row>
    <row r="366" s="1" customFormat="1" ht="22.5" customHeight="1">
      <c r="B366" s="38"/>
      <c r="C366" s="197" t="s">
        <v>539</v>
      </c>
      <c r="D366" s="197" t="s">
        <v>113</v>
      </c>
      <c r="E366" s="198" t="s">
        <v>540</v>
      </c>
      <c r="F366" s="199" t="s">
        <v>541</v>
      </c>
      <c r="G366" s="200" t="s">
        <v>527</v>
      </c>
      <c r="H366" s="201">
        <v>2</v>
      </c>
      <c r="I366" s="202"/>
      <c r="J366" s="203">
        <f>ROUND(I366*H366,2)</f>
        <v>0</v>
      </c>
      <c r="K366" s="199" t="s">
        <v>117</v>
      </c>
      <c r="L366" s="43"/>
      <c r="M366" s="204" t="s">
        <v>21</v>
      </c>
      <c r="N366" s="205" t="s">
        <v>44</v>
      </c>
      <c r="O366" s="79"/>
      <c r="P366" s="206">
        <f>O366*H366</f>
        <v>0</v>
      </c>
      <c r="Q366" s="206">
        <v>0</v>
      </c>
      <c r="R366" s="206">
        <f>Q366*H366</f>
        <v>0</v>
      </c>
      <c r="S366" s="206">
        <v>0</v>
      </c>
      <c r="T366" s="207">
        <f>S366*H366</f>
        <v>0</v>
      </c>
      <c r="AR366" s="17" t="s">
        <v>118</v>
      </c>
      <c r="AT366" s="17" t="s">
        <v>113</v>
      </c>
      <c r="AU366" s="17" t="s">
        <v>80</v>
      </c>
      <c r="AY366" s="17" t="s">
        <v>111</v>
      </c>
      <c r="BE366" s="208">
        <f>IF(N366="základní",J366,0)</f>
        <v>0</v>
      </c>
      <c r="BF366" s="208">
        <f>IF(N366="snížená",J366,0)</f>
        <v>0</v>
      </c>
      <c r="BG366" s="208">
        <f>IF(N366="zákl. přenesená",J366,0)</f>
        <v>0</v>
      </c>
      <c r="BH366" s="208">
        <f>IF(N366="sníž. přenesená",J366,0)</f>
        <v>0</v>
      </c>
      <c r="BI366" s="208">
        <f>IF(N366="nulová",J366,0)</f>
        <v>0</v>
      </c>
      <c r="BJ366" s="17" t="s">
        <v>78</v>
      </c>
      <c r="BK366" s="208">
        <f>ROUND(I366*H366,2)</f>
        <v>0</v>
      </c>
      <c r="BL366" s="17" t="s">
        <v>118</v>
      </c>
      <c r="BM366" s="17" t="s">
        <v>542</v>
      </c>
    </row>
    <row r="367" s="1" customFormat="1">
      <c r="B367" s="38"/>
      <c r="C367" s="39"/>
      <c r="D367" s="209" t="s">
        <v>120</v>
      </c>
      <c r="E367" s="39"/>
      <c r="F367" s="210" t="s">
        <v>529</v>
      </c>
      <c r="G367" s="39"/>
      <c r="H367" s="39"/>
      <c r="I367" s="124"/>
      <c r="J367" s="39"/>
      <c r="K367" s="39"/>
      <c r="L367" s="43"/>
      <c r="M367" s="211"/>
      <c r="N367" s="79"/>
      <c r="O367" s="79"/>
      <c r="P367" s="79"/>
      <c r="Q367" s="79"/>
      <c r="R367" s="79"/>
      <c r="S367" s="79"/>
      <c r="T367" s="80"/>
      <c r="AT367" s="17" t="s">
        <v>120</v>
      </c>
      <c r="AU367" s="17" t="s">
        <v>80</v>
      </c>
    </row>
    <row r="368" s="1" customFormat="1" ht="16.5" customHeight="1">
      <c r="B368" s="38"/>
      <c r="C368" s="255" t="s">
        <v>543</v>
      </c>
      <c r="D368" s="255" t="s">
        <v>352</v>
      </c>
      <c r="E368" s="256" t="s">
        <v>544</v>
      </c>
      <c r="F368" s="257" t="s">
        <v>545</v>
      </c>
      <c r="G368" s="258" t="s">
        <v>527</v>
      </c>
      <c r="H368" s="259">
        <v>2</v>
      </c>
      <c r="I368" s="260"/>
      <c r="J368" s="261">
        <f>ROUND(I368*H368,2)</f>
        <v>0</v>
      </c>
      <c r="K368" s="257" t="s">
        <v>117</v>
      </c>
      <c r="L368" s="262"/>
      <c r="M368" s="263" t="s">
        <v>21</v>
      </c>
      <c r="N368" s="264" t="s">
        <v>44</v>
      </c>
      <c r="O368" s="79"/>
      <c r="P368" s="206">
        <f>O368*H368</f>
        <v>0</v>
      </c>
      <c r="Q368" s="206">
        <v>5.0000000000000002E-05</v>
      </c>
      <c r="R368" s="206">
        <f>Q368*H368</f>
        <v>0.00010000000000000001</v>
      </c>
      <c r="S368" s="206">
        <v>0</v>
      </c>
      <c r="T368" s="207">
        <f>S368*H368</f>
        <v>0</v>
      </c>
      <c r="AR368" s="17" t="s">
        <v>164</v>
      </c>
      <c r="AT368" s="17" t="s">
        <v>352</v>
      </c>
      <c r="AU368" s="17" t="s">
        <v>80</v>
      </c>
      <c r="AY368" s="17" t="s">
        <v>111</v>
      </c>
      <c r="BE368" s="208">
        <f>IF(N368="základní",J368,0)</f>
        <v>0</v>
      </c>
      <c r="BF368" s="208">
        <f>IF(N368="snížená",J368,0)</f>
        <v>0</v>
      </c>
      <c r="BG368" s="208">
        <f>IF(N368="zákl. přenesená",J368,0)</f>
        <v>0</v>
      </c>
      <c r="BH368" s="208">
        <f>IF(N368="sníž. přenesená",J368,0)</f>
        <v>0</v>
      </c>
      <c r="BI368" s="208">
        <f>IF(N368="nulová",J368,0)</f>
        <v>0</v>
      </c>
      <c r="BJ368" s="17" t="s">
        <v>78</v>
      </c>
      <c r="BK368" s="208">
        <f>ROUND(I368*H368,2)</f>
        <v>0</v>
      </c>
      <c r="BL368" s="17" t="s">
        <v>118</v>
      </c>
      <c r="BM368" s="17" t="s">
        <v>546</v>
      </c>
    </row>
    <row r="369" s="1" customFormat="1">
      <c r="B369" s="38"/>
      <c r="C369" s="39"/>
      <c r="D369" s="209" t="s">
        <v>122</v>
      </c>
      <c r="E369" s="39"/>
      <c r="F369" s="210" t="s">
        <v>547</v>
      </c>
      <c r="G369" s="39"/>
      <c r="H369" s="39"/>
      <c r="I369" s="124"/>
      <c r="J369" s="39"/>
      <c r="K369" s="39"/>
      <c r="L369" s="43"/>
      <c r="M369" s="211"/>
      <c r="N369" s="79"/>
      <c r="O369" s="79"/>
      <c r="P369" s="79"/>
      <c r="Q369" s="79"/>
      <c r="R369" s="79"/>
      <c r="S369" s="79"/>
      <c r="T369" s="80"/>
      <c r="AT369" s="17" t="s">
        <v>122</v>
      </c>
      <c r="AU369" s="17" t="s">
        <v>80</v>
      </c>
    </row>
    <row r="370" s="1" customFormat="1" ht="16.5" customHeight="1">
      <c r="B370" s="38"/>
      <c r="C370" s="197" t="s">
        <v>548</v>
      </c>
      <c r="D370" s="197" t="s">
        <v>113</v>
      </c>
      <c r="E370" s="198" t="s">
        <v>549</v>
      </c>
      <c r="F370" s="199" t="s">
        <v>550</v>
      </c>
      <c r="G370" s="200" t="s">
        <v>167</v>
      </c>
      <c r="H370" s="201">
        <v>567.5</v>
      </c>
      <c r="I370" s="202"/>
      <c r="J370" s="203">
        <f>ROUND(I370*H370,2)</f>
        <v>0</v>
      </c>
      <c r="K370" s="199" t="s">
        <v>21</v>
      </c>
      <c r="L370" s="43"/>
      <c r="M370" s="204" t="s">
        <v>21</v>
      </c>
      <c r="N370" s="205" t="s">
        <v>44</v>
      </c>
      <c r="O370" s="79"/>
      <c r="P370" s="206">
        <f>O370*H370</f>
        <v>0</v>
      </c>
      <c r="Q370" s="206">
        <v>0</v>
      </c>
      <c r="R370" s="206">
        <f>Q370*H370</f>
        <v>0</v>
      </c>
      <c r="S370" s="206">
        <v>0</v>
      </c>
      <c r="T370" s="207">
        <f>S370*H370</f>
        <v>0</v>
      </c>
      <c r="AR370" s="17" t="s">
        <v>118</v>
      </c>
      <c r="AT370" s="17" t="s">
        <v>113</v>
      </c>
      <c r="AU370" s="17" t="s">
        <v>80</v>
      </c>
      <c r="AY370" s="17" t="s">
        <v>111</v>
      </c>
      <c r="BE370" s="208">
        <f>IF(N370="základní",J370,0)</f>
        <v>0</v>
      </c>
      <c r="BF370" s="208">
        <f>IF(N370="snížená",J370,0)</f>
        <v>0</v>
      </c>
      <c r="BG370" s="208">
        <f>IF(N370="zákl. přenesená",J370,0)</f>
        <v>0</v>
      </c>
      <c r="BH370" s="208">
        <f>IF(N370="sníž. přenesená",J370,0)</f>
        <v>0</v>
      </c>
      <c r="BI370" s="208">
        <f>IF(N370="nulová",J370,0)</f>
        <v>0</v>
      </c>
      <c r="BJ370" s="17" t="s">
        <v>78</v>
      </c>
      <c r="BK370" s="208">
        <f>ROUND(I370*H370,2)</f>
        <v>0</v>
      </c>
      <c r="BL370" s="17" t="s">
        <v>118</v>
      </c>
      <c r="BM370" s="17" t="s">
        <v>551</v>
      </c>
    </row>
    <row r="371" s="11" customFormat="1">
      <c r="B371" s="212"/>
      <c r="C371" s="213"/>
      <c r="D371" s="209" t="s">
        <v>124</v>
      </c>
      <c r="E371" s="214" t="s">
        <v>21</v>
      </c>
      <c r="F371" s="215" t="s">
        <v>552</v>
      </c>
      <c r="G371" s="213"/>
      <c r="H371" s="216">
        <v>16</v>
      </c>
      <c r="I371" s="217"/>
      <c r="J371" s="213"/>
      <c r="K371" s="213"/>
      <c r="L371" s="218"/>
      <c r="M371" s="219"/>
      <c r="N371" s="220"/>
      <c r="O371" s="220"/>
      <c r="P371" s="220"/>
      <c r="Q371" s="220"/>
      <c r="R371" s="220"/>
      <c r="S371" s="220"/>
      <c r="T371" s="221"/>
      <c r="AT371" s="222" t="s">
        <v>124</v>
      </c>
      <c r="AU371" s="222" t="s">
        <v>80</v>
      </c>
      <c r="AV371" s="11" t="s">
        <v>80</v>
      </c>
      <c r="AW371" s="11" t="s">
        <v>34</v>
      </c>
      <c r="AX371" s="11" t="s">
        <v>73</v>
      </c>
      <c r="AY371" s="222" t="s">
        <v>111</v>
      </c>
    </row>
    <row r="372" s="11" customFormat="1">
      <c r="B372" s="212"/>
      <c r="C372" s="213"/>
      <c r="D372" s="209" t="s">
        <v>124</v>
      </c>
      <c r="E372" s="214" t="s">
        <v>21</v>
      </c>
      <c r="F372" s="215" t="s">
        <v>553</v>
      </c>
      <c r="G372" s="213"/>
      <c r="H372" s="216">
        <v>551.5</v>
      </c>
      <c r="I372" s="217"/>
      <c r="J372" s="213"/>
      <c r="K372" s="213"/>
      <c r="L372" s="218"/>
      <c r="M372" s="219"/>
      <c r="N372" s="220"/>
      <c r="O372" s="220"/>
      <c r="P372" s="220"/>
      <c r="Q372" s="220"/>
      <c r="R372" s="220"/>
      <c r="S372" s="220"/>
      <c r="T372" s="221"/>
      <c r="AT372" s="222" t="s">
        <v>124</v>
      </c>
      <c r="AU372" s="222" t="s">
        <v>80</v>
      </c>
      <c r="AV372" s="11" t="s">
        <v>80</v>
      </c>
      <c r="AW372" s="11" t="s">
        <v>34</v>
      </c>
      <c r="AX372" s="11" t="s">
        <v>73</v>
      </c>
      <c r="AY372" s="222" t="s">
        <v>111</v>
      </c>
    </row>
    <row r="373" s="12" customFormat="1">
      <c r="B373" s="223"/>
      <c r="C373" s="224"/>
      <c r="D373" s="209" t="s">
        <v>124</v>
      </c>
      <c r="E373" s="225" t="s">
        <v>21</v>
      </c>
      <c r="F373" s="226" t="s">
        <v>126</v>
      </c>
      <c r="G373" s="224"/>
      <c r="H373" s="227">
        <v>567.5</v>
      </c>
      <c r="I373" s="228"/>
      <c r="J373" s="224"/>
      <c r="K373" s="224"/>
      <c r="L373" s="229"/>
      <c r="M373" s="230"/>
      <c r="N373" s="231"/>
      <c r="O373" s="231"/>
      <c r="P373" s="231"/>
      <c r="Q373" s="231"/>
      <c r="R373" s="231"/>
      <c r="S373" s="231"/>
      <c r="T373" s="232"/>
      <c r="AT373" s="233" t="s">
        <v>124</v>
      </c>
      <c r="AU373" s="233" t="s">
        <v>80</v>
      </c>
      <c r="AV373" s="12" t="s">
        <v>118</v>
      </c>
      <c r="AW373" s="12" t="s">
        <v>34</v>
      </c>
      <c r="AX373" s="12" t="s">
        <v>78</v>
      </c>
      <c r="AY373" s="233" t="s">
        <v>111</v>
      </c>
    </row>
    <row r="374" s="1" customFormat="1" ht="16.5" customHeight="1">
      <c r="B374" s="38"/>
      <c r="C374" s="197" t="s">
        <v>554</v>
      </c>
      <c r="D374" s="197" t="s">
        <v>113</v>
      </c>
      <c r="E374" s="198" t="s">
        <v>555</v>
      </c>
      <c r="F374" s="199" t="s">
        <v>556</v>
      </c>
      <c r="G374" s="200" t="s">
        <v>167</v>
      </c>
      <c r="H374" s="201">
        <v>16</v>
      </c>
      <c r="I374" s="202"/>
      <c r="J374" s="203">
        <f>ROUND(I374*H374,2)</f>
        <v>0</v>
      </c>
      <c r="K374" s="199" t="s">
        <v>117</v>
      </c>
      <c r="L374" s="43"/>
      <c r="M374" s="204" t="s">
        <v>21</v>
      </c>
      <c r="N374" s="205" t="s">
        <v>44</v>
      </c>
      <c r="O374" s="79"/>
      <c r="P374" s="206">
        <f>O374*H374</f>
        <v>0</v>
      </c>
      <c r="Q374" s="206">
        <v>0</v>
      </c>
      <c r="R374" s="206">
        <f>Q374*H374</f>
        <v>0</v>
      </c>
      <c r="S374" s="206">
        <v>0</v>
      </c>
      <c r="T374" s="207">
        <f>S374*H374</f>
        <v>0</v>
      </c>
      <c r="AR374" s="17" t="s">
        <v>118</v>
      </c>
      <c r="AT374" s="17" t="s">
        <v>113</v>
      </c>
      <c r="AU374" s="17" t="s">
        <v>80</v>
      </c>
      <c r="AY374" s="17" t="s">
        <v>111</v>
      </c>
      <c r="BE374" s="208">
        <f>IF(N374="základní",J374,0)</f>
        <v>0</v>
      </c>
      <c r="BF374" s="208">
        <f>IF(N374="snížená",J374,0)</f>
        <v>0</v>
      </c>
      <c r="BG374" s="208">
        <f>IF(N374="zákl. přenesená",J374,0)</f>
        <v>0</v>
      </c>
      <c r="BH374" s="208">
        <f>IF(N374="sníž. přenesená",J374,0)</f>
        <v>0</v>
      </c>
      <c r="BI374" s="208">
        <f>IF(N374="nulová",J374,0)</f>
        <v>0</v>
      </c>
      <c r="BJ374" s="17" t="s">
        <v>78</v>
      </c>
      <c r="BK374" s="208">
        <f>ROUND(I374*H374,2)</f>
        <v>0</v>
      </c>
      <c r="BL374" s="17" t="s">
        <v>118</v>
      </c>
      <c r="BM374" s="17" t="s">
        <v>557</v>
      </c>
    </row>
    <row r="375" s="1" customFormat="1">
      <c r="B375" s="38"/>
      <c r="C375" s="39"/>
      <c r="D375" s="209" t="s">
        <v>120</v>
      </c>
      <c r="E375" s="39"/>
      <c r="F375" s="210" t="s">
        <v>558</v>
      </c>
      <c r="G375" s="39"/>
      <c r="H375" s="39"/>
      <c r="I375" s="124"/>
      <c r="J375" s="39"/>
      <c r="K375" s="39"/>
      <c r="L375" s="43"/>
      <c r="M375" s="211"/>
      <c r="N375" s="79"/>
      <c r="O375" s="79"/>
      <c r="P375" s="79"/>
      <c r="Q375" s="79"/>
      <c r="R375" s="79"/>
      <c r="S375" s="79"/>
      <c r="T375" s="80"/>
      <c r="AT375" s="17" t="s">
        <v>120</v>
      </c>
      <c r="AU375" s="17" t="s">
        <v>80</v>
      </c>
    </row>
    <row r="376" s="11" customFormat="1">
      <c r="B376" s="212"/>
      <c r="C376" s="213"/>
      <c r="D376" s="209" t="s">
        <v>124</v>
      </c>
      <c r="E376" s="214" t="s">
        <v>21</v>
      </c>
      <c r="F376" s="215" t="s">
        <v>552</v>
      </c>
      <c r="G376" s="213"/>
      <c r="H376" s="216">
        <v>16</v>
      </c>
      <c r="I376" s="217"/>
      <c r="J376" s="213"/>
      <c r="K376" s="213"/>
      <c r="L376" s="218"/>
      <c r="M376" s="219"/>
      <c r="N376" s="220"/>
      <c r="O376" s="220"/>
      <c r="P376" s="220"/>
      <c r="Q376" s="220"/>
      <c r="R376" s="220"/>
      <c r="S376" s="220"/>
      <c r="T376" s="221"/>
      <c r="AT376" s="222" t="s">
        <v>124</v>
      </c>
      <c r="AU376" s="222" t="s">
        <v>80</v>
      </c>
      <c r="AV376" s="11" t="s">
        <v>80</v>
      </c>
      <c r="AW376" s="11" t="s">
        <v>34</v>
      </c>
      <c r="AX376" s="11" t="s">
        <v>78</v>
      </c>
      <c r="AY376" s="222" t="s">
        <v>111</v>
      </c>
    </row>
    <row r="377" s="1" customFormat="1" ht="16.5" customHeight="1">
      <c r="B377" s="38"/>
      <c r="C377" s="197" t="s">
        <v>559</v>
      </c>
      <c r="D377" s="197" t="s">
        <v>113</v>
      </c>
      <c r="E377" s="198" t="s">
        <v>560</v>
      </c>
      <c r="F377" s="199" t="s">
        <v>561</v>
      </c>
      <c r="G377" s="200" t="s">
        <v>167</v>
      </c>
      <c r="H377" s="201">
        <v>551.5</v>
      </c>
      <c r="I377" s="202"/>
      <c r="J377" s="203">
        <f>ROUND(I377*H377,2)</f>
        <v>0</v>
      </c>
      <c r="K377" s="199" t="s">
        <v>117</v>
      </c>
      <c r="L377" s="43"/>
      <c r="M377" s="204" t="s">
        <v>21</v>
      </c>
      <c r="N377" s="205" t="s">
        <v>44</v>
      </c>
      <c r="O377" s="79"/>
      <c r="P377" s="206">
        <f>O377*H377</f>
        <v>0</v>
      </c>
      <c r="Q377" s="206">
        <v>0</v>
      </c>
      <c r="R377" s="206">
        <f>Q377*H377</f>
        <v>0</v>
      </c>
      <c r="S377" s="206">
        <v>0</v>
      </c>
      <c r="T377" s="207">
        <f>S377*H377</f>
        <v>0</v>
      </c>
      <c r="AR377" s="17" t="s">
        <v>118</v>
      </c>
      <c r="AT377" s="17" t="s">
        <v>113</v>
      </c>
      <c r="AU377" s="17" t="s">
        <v>80</v>
      </c>
      <c r="AY377" s="17" t="s">
        <v>111</v>
      </c>
      <c r="BE377" s="208">
        <f>IF(N377="základní",J377,0)</f>
        <v>0</v>
      </c>
      <c r="BF377" s="208">
        <f>IF(N377="snížená",J377,0)</f>
        <v>0</v>
      </c>
      <c r="BG377" s="208">
        <f>IF(N377="zákl. přenesená",J377,0)</f>
        <v>0</v>
      </c>
      <c r="BH377" s="208">
        <f>IF(N377="sníž. přenesená",J377,0)</f>
        <v>0</v>
      </c>
      <c r="BI377" s="208">
        <f>IF(N377="nulová",J377,0)</f>
        <v>0</v>
      </c>
      <c r="BJ377" s="17" t="s">
        <v>78</v>
      </c>
      <c r="BK377" s="208">
        <f>ROUND(I377*H377,2)</f>
        <v>0</v>
      </c>
      <c r="BL377" s="17" t="s">
        <v>118</v>
      </c>
      <c r="BM377" s="17" t="s">
        <v>562</v>
      </c>
    </row>
    <row r="378" s="1" customFormat="1">
      <c r="B378" s="38"/>
      <c r="C378" s="39"/>
      <c r="D378" s="209" t="s">
        <v>120</v>
      </c>
      <c r="E378" s="39"/>
      <c r="F378" s="210" t="s">
        <v>558</v>
      </c>
      <c r="G378" s="39"/>
      <c r="H378" s="39"/>
      <c r="I378" s="124"/>
      <c r="J378" s="39"/>
      <c r="K378" s="39"/>
      <c r="L378" s="43"/>
      <c r="M378" s="211"/>
      <c r="N378" s="79"/>
      <c r="O378" s="79"/>
      <c r="P378" s="79"/>
      <c r="Q378" s="79"/>
      <c r="R378" s="79"/>
      <c r="S378" s="79"/>
      <c r="T378" s="80"/>
      <c r="AT378" s="17" t="s">
        <v>120</v>
      </c>
      <c r="AU378" s="17" t="s">
        <v>80</v>
      </c>
    </row>
    <row r="379" s="11" customFormat="1">
      <c r="B379" s="212"/>
      <c r="C379" s="213"/>
      <c r="D379" s="209" t="s">
        <v>124</v>
      </c>
      <c r="E379" s="214" t="s">
        <v>21</v>
      </c>
      <c r="F379" s="215" t="s">
        <v>553</v>
      </c>
      <c r="G379" s="213"/>
      <c r="H379" s="216">
        <v>551.5</v>
      </c>
      <c r="I379" s="217"/>
      <c r="J379" s="213"/>
      <c r="K379" s="213"/>
      <c r="L379" s="218"/>
      <c r="M379" s="219"/>
      <c r="N379" s="220"/>
      <c r="O379" s="220"/>
      <c r="P379" s="220"/>
      <c r="Q379" s="220"/>
      <c r="R379" s="220"/>
      <c r="S379" s="220"/>
      <c r="T379" s="221"/>
      <c r="AT379" s="222" t="s">
        <v>124</v>
      </c>
      <c r="AU379" s="222" t="s">
        <v>80</v>
      </c>
      <c r="AV379" s="11" t="s">
        <v>80</v>
      </c>
      <c r="AW379" s="11" t="s">
        <v>34</v>
      </c>
      <c r="AX379" s="11" t="s">
        <v>78</v>
      </c>
      <c r="AY379" s="222" t="s">
        <v>111</v>
      </c>
    </row>
    <row r="380" s="1" customFormat="1" ht="22.5" customHeight="1">
      <c r="B380" s="38"/>
      <c r="C380" s="197" t="s">
        <v>563</v>
      </c>
      <c r="D380" s="197" t="s">
        <v>113</v>
      </c>
      <c r="E380" s="198" t="s">
        <v>564</v>
      </c>
      <c r="F380" s="199" t="s">
        <v>565</v>
      </c>
      <c r="G380" s="200" t="s">
        <v>527</v>
      </c>
      <c r="H380" s="201">
        <v>4</v>
      </c>
      <c r="I380" s="202"/>
      <c r="J380" s="203">
        <f>ROUND(I380*H380,2)</f>
        <v>0</v>
      </c>
      <c r="K380" s="199" t="s">
        <v>117</v>
      </c>
      <c r="L380" s="43"/>
      <c r="M380" s="204" t="s">
        <v>21</v>
      </c>
      <c r="N380" s="205" t="s">
        <v>44</v>
      </c>
      <c r="O380" s="79"/>
      <c r="P380" s="206">
        <f>O380*H380</f>
        <v>0</v>
      </c>
      <c r="Q380" s="206">
        <v>0.058029999999999998</v>
      </c>
      <c r="R380" s="206">
        <f>Q380*H380</f>
        <v>0.23211999999999999</v>
      </c>
      <c r="S380" s="206">
        <v>0</v>
      </c>
      <c r="T380" s="207">
        <f>S380*H380</f>
        <v>0</v>
      </c>
      <c r="AR380" s="17" t="s">
        <v>118</v>
      </c>
      <c r="AT380" s="17" t="s">
        <v>113</v>
      </c>
      <c r="AU380" s="17" t="s">
        <v>80</v>
      </c>
      <c r="AY380" s="17" t="s">
        <v>111</v>
      </c>
      <c r="BE380" s="208">
        <f>IF(N380="základní",J380,0)</f>
        <v>0</v>
      </c>
      <c r="BF380" s="208">
        <f>IF(N380="snížená",J380,0)</f>
        <v>0</v>
      </c>
      <c r="BG380" s="208">
        <f>IF(N380="zákl. přenesená",J380,0)</f>
        <v>0</v>
      </c>
      <c r="BH380" s="208">
        <f>IF(N380="sníž. přenesená",J380,0)</f>
        <v>0</v>
      </c>
      <c r="BI380" s="208">
        <f>IF(N380="nulová",J380,0)</f>
        <v>0</v>
      </c>
      <c r="BJ380" s="17" t="s">
        <v>78</v>
      </c>
      <c r="BK380" s="208">
        <f>ROUND(I380*H380,2)</f>
        <v>0</v>
      </c>
      <c r="BL380" s="17" t="s">
        <v>118</v>
      </c>
      <c r="BM380" s="17" t="s">
        <v>566</v>
      </c>
    </row>
    <row r="381" s="1" customFormat="1">
      <c r="B381" s="38"/>
      <c r="C381" s="39"/>
      <c r="D381" s="209" t="s">
        <v>120</v>
      </c>
      <c r="E381" s="39"/>
      <c r="F381" s="210" t="s">
        <v>567</v>
      </c>
      <c r="G381" s="39"/>
      <c r="H381" s="39"/>
      <c r="I381" s="124"/>
      <c r="J381" s="39"/>
      <c r="K381" s="39"/>
      <c r="L381" s="43"/>
      <c r="M381" s="211"/>
      <c r="N381" s="79"/>
      <c r="O381" s="79"/>
      <c r="P381" s="79"/>
      <c r="Q381" s="79"/>
      <c r="R381" s="79"/>
      <c r="S381" s="79"/>
      <c r="T381" s="80"/>
      <c r="AT381" s="17" t="s">
        <v>120</v>
      </c>
      <c r="AU381" s="17" t="s">
        <v>80</v>
      </c>
    </row>
    <row r="382" s="1" customFormat="1" ht="22.5" customHeight="1">
      <c r="B382" s="38"/>
      <c r="C382" s="197" t="s">
        <v>568</v>
      </c>
      <c r="D382" s="197" t="s">
        <v>113</v>
      </c>
      <c r="E382" s="198" t="s">
        <v>569</v>
      </c>
      <c r="F382" s="199" t="s">
        <v>570</v>
      </c>
      <c r="G382" s="200" t="s">
        <v>527</v>
      </c>
      <c r="H382" s="201">
        <v>7</v>
      </c>
      <c r="I382" s="202"/>
      <c r="J382" s="203">
        <f>ROUND(I382*H382,2)</f>
        <v>0</v>
      </c>
      <c r="K382" s="199" t="s">
        <v>117</v>
      </c>
      <c r="L382" s="43"/>
      <c r="M382" s="204" t="s">
        <v>21</v>
      </c>
      <c r="N382" s="205" t="s">
        <v>44</v>
      </c>
      <c r="O382" s="79"/>
      <c r="P382" s="206">
        <f>O382*H382</f>
        <v>0</v>
      </c>
      <c r="Q382" s="206">
        <v>0.068959999999999994</v>
      </c>
      <c r="R382" s="206">
        <f>Q382*H382</f>
        <v>0.48271999999999993</v>
      </c>
      <c r="S382" s="206">
        <v>0</v>
      </c>
      <c r="T382" s="207">
        <f>S382*H382</f>
        <v>0</v>
      </c>
      <c r="AR382" s="17" t="s">
        <v>118</v>
      </c>
      <c r="AT382" s="17" t="s">
        <v>113</v>
      </c>
      <c r="AU382" s="17" t="s">
        <v>80</v>
      </c>
      <c r="AY382" s="17" t="s">
        <v>111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7" t="s">
        <v>78</v>
      </c>
      <c r="BK382" s="208">
        <f>ROUND(I382*H382,2)</f>
        <v>0</v>
      </c>
      <c r="BL382" s="17" t="s">
        <v>118</v>
      </c>
      <c r="BM382" s="17" t="s">
        <v>571</v>
      </c>
    </row>
    <row r="383" s="1" customFormat="1">
      <c r="B383" s="38"/>
      <c r="C383" s="39"/>
      <c r="D383" s="209" t="s">
        <v>120</v>
      </c>
      <c r="E383" s="39"/>
      <c r="F383" s="210" t="s">
        <v>567</v>
      </c>
      <c r="G383" s="39"/>
      <c r="H383" s="39"/>
      <c r="I383" s="124"/>
      <c r="J383" s="39"/>
      <c r="K383" s="39"/>
      <c r="L383" s="43"/>
      <c r="M383" s="211"/>
      <c r="N383" s="79"/>
      <c r="O383" s="79"/>
      <c r="P383" s="79"/>
      <c r="Q383" s="79"/>
      <c r="R383" s="79"/>
      <c r="S383" s="79"/>
      <c r="T383" s="80"/>
      <c r="AT383" s="17" t="s">
        <v>120</v>
      </c>
      <c r="AU383" s="17" t="s">
        <v>80</v>
      </c>
    </row>
    <row r="384" s="1" customFormat="1" ht="22.5" customHeight="1">
      <c r="B384" s="38"/>
      <c r="C384" s="197" t="s">
        <v>572</v>
      </c>
      <c r="D384" s="197" t="s">
        <v>113</v>
      </c>
      <c r="E384" s="198" t="s">
        <v>573</v>
      </c>
      <c r="F384" s="199" t="s">
        <v>574</v>
      </c>
      <c r="G384" s="200" t="s">
        <v>527</v>
      </c>
      <c r="H384" s="201">
        <v>10</v>
      </c>
      <c r="I384" s="202"/>
      <c r="J384" s="203">
        <f>ROUND(I384*H384,2)</f>
        <v>0</v>
      </c>
      <c r="K384" s="199" t="s">
        <v>117</v>
      </c>
      <c r="L384" s="43"/>
      <c r="M384" s="204" t="s">
        <v>21</v>
      </c>
      <c r="N384" s="205" t="s">
        <v>44</v>
      </c>
      <c r="O384" s="79"/>
      <c r="P384" s="206">
        <f>O384*H384</f>
        <v>0</v>
      </c>
      <c r="Q384" s="206">
        <v>0.01136</v>
      </c>
      <c r="R384" s="206">
        <f>Q384*H384</f>
        <v>0.11360000000000001</v>
      </c>
      <c r="S384" s="206">
        <v>0</v>
      </c>
      <c r="T384" s="207">
        <f>S384*H384</f>
        <v>0</v>
      </c>
      <c r="AR384" s="17" t="s">
        <v>118</v>
      </c>
      <c r="AT384" s="17" t="s">
        <v>113</v>
      </c>
      <c r="AU384" s="17" t="s">
        <v>80</v>
      </c>
      <c r="AY384" s="17" t="s">
        <v>111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7" t="s">
        <v>78</v>
      </c>
      <c r="BK384" s="208">
        <f>ROUND(I384*H384,2)</f>
        <v>0</v>
      </c>
      <c r="BL384" s="17" t="s">
        <v>118</v>
      </c>
      <c r="BM384" s="17" t="s">
        <v>575</v>
      </c>
    </row>
    <row r="385" s="1" customFormat="1">
      <c r="B385" s="38"/>
      <c r="C385" s="39"/>
      <c r="D385" s="209" t="s">
        <v>120</v>
      </c>
      <c r="E385" s="39"/>
      <c r="F385" s="210" t="s">
        <v>567</v>
      </c>
      <c r="G385" s="39"/>
      <c r="H385" s="39"/>
      <c r="I385" s="124"/>
      <c r="J385" s="39"/>
      <c r="K385" s="39"/>
      <c r="L385" s="43"/>
      <c r="M385" s="211"/>
      <c r="N385" s="79"/>
      <c r="O385" s="79"/>
      <c r="P385" s="79"/>
      <c r="Q385" s="79"/>
      <c r="R385" s="79"/>
      <c r="S385" s="79"/>
      <c r="T385" s="80"/>
      <c r="AT385" s="17" t="s">
        <v>120</v>
      </c>
      <c r="AU385" s="17" t="s">
        <v>80</v>
      </c>
    </row>
    <row r="386" s="1" customFormat="1" ht="22.5" customHeight="1">
      <c r="B386" s="38"/>
      <c r="C386" s="197" t="s">
        <v>576</v>
      </c>
      <c r="D386" s="197" t="s">
        <v>113</v>
      </c>
      <c r="E386" s="198" t="s">
        <v>577</v>
      </c>
      <c r="F386" s="199" t="s">
        <v>578</v>
      </c>
      <c r="G386" s="200" t="s">
        <v>527</v>
      </c>
      <c r="H386" s="201">
        <v>1</v>
      </c>
      <c r="I386" s="202"/>
      <c r="J386" s="203">
        <f>ROUND(I386*H386,2)</f>
        <v>0</v>
      </c>
      <c r="K386" s="199" t="s">
        <v>117</v>
      </c>
      <c r="L386" s="43"/>
      <c r="M386" s="204" t="s">
        <v>21</v>
      </c>
      <c r="N386" s="205" t="s">
        <v>44</v>
      </c>
      <c r="O386" s="79"/>
      <c r="P386" s="206">
        <f>O386*H386</f>
        <v>0</v>
      </c>
      <c r="Q386" s="206">
        <v>0.018180000000000002</v>
      </c>
      <c r="R386" s="206">
        <f>Q386*H386</f>
        <v>0.018180000000000002</v>
      </c>
      <c r="S386" s="206">
        <v>0</v>
      </c>
      <c r="T386" s="207">
        <f>S386*H386</f>
        <v>0</v>
      </c>
      <c r="AR386" s="17" t="s">
        <v>118</v>
      </c>
      <c r="AT386" s="17" t="s">
        <v>113</v>
      </c>
      <c r="AU386" s="17" t="s">
        <v>80</v>
      </c>
      <c r="AY386" s="17" t="s">
        <v>111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7" t="s">
        <v>78</v>
      </c>
      <c r="BK386" s="208">
        <f>ROUND(I386*H386,2)</f>
        <v>0</v>
      </c>
      <c r="BL386" s="17" t="s">
        <v>118</v>
      </c>
      <c r="BM386" s="17" t="s">
        <v>579</v>
      </c>
    </row>
    <row r="387" s="1" customFormat="1">
      <c r="B387" s="38"/>
      <c r="C387" s="39"/>
      <c r="D387" s="209" t="s">
        <v>120</v>
      </c>
      <c r="E387" s="39"/>
      <c r="F387" s="210" t="s">
        <v>567</v>
      </c>
      <c r="G387" s="39"/>
      <c r="H387" s="39"/>
      <c r="I387" s="124"/>
      <c r="J387" s="39"/>
      <c r="K387" s="39"/>
      <c r="L387" s="43"/>
      <c r="M387" s="211"/>
      <c r="N387" s="79"/>
      <c r="O387" s="79"/>
      <c r="P387" s="79"/>
      <c r="Q387" s="79"/>
      <c r="R387" s="79"/>
      <c r="S387" s="79"/>
      <c r="T387" s="80"/>
      <c r="AT387" s="17" t="s">
        <v>120</v>
      </c>
      <c r="AU387" s="17" t="s">
        <v>80</v>
      </c>
    </row>
    <row r="388" s="1" customFormat="1" ht="22.5" customHeight="1">
      <c r="B388" s="38"/>
      <c r="C388" s="197" t="s">
        <v>580</v>
      </c>
      <c r="D388" s="197" t="s">
        <v>113</v>
      </c>
      <c r="E388" s="198" t="s">
        <v>581</v>
      </c>
      <c r="F388" s="199" t="s">
        <v>582</v>
      </c>
      <c r="G388" s="200" t="s">
        <v>527</v>
      </c>
      <c r="H388" s="201">
        <v>11</v>
      </c>
      <c r="I388" s="202"/>
      <c r="J388" s="203">
        <f>ROUND(I388*H388,2)</f>
        <v>0</v>
      </c>
      <c r="K388" s="199" t="s">
        <v>117</v>
      </c>
      <c r="L388" s="43"/>
      <c r="M388" s="204" t="s">
        <v>21</v>
      </c>
      <c r="N388" s="205" t="s">
        <v>44</v>
      </c>
      <c r="O388" s="79"/>
      <c r="P388" s="206">
        <f>O388*H388</f>
        <v>0</v>
      </c>
      <c r="Q388" s="206">
        <v>0.0062199999999999998</v>
      </c>
      <c r="R388" s="206">
        <f>Q388*H388</f>
        <v>0.068419999999999995</v>
      </c>
      <c r="S388" s="206">
        <v>0</v>
      </c>
      <c r="T388" s="207">
        <f>S388*H388</f>
        <v>0</v>
      </c>
      <c r="AR388" s="17" t="s">
        <v>118</v>
      </c>
      <c r="AT388" s="17" t="s">
        <v>113</v>
      </c>
      <c r="AU388" s="17" t="s">
        <v>80</v>
      </c>
      <c r="AY388" s="17" t="s">
        <v>111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7" t="s">
        <v>78</v>
      </c>
      <c r="BK388" s="208">
        <f>ROUND(I388*H388,2)</f>
        <v>0</v>
      </c>
      <c r="BL388" s="17" t="s">
        <v>118</v>
      </c>
      <c r="BM388" s="17" t="s">
        <v>583</v>
      </c>
    </row>
    <row r="389" s="1" customFormat="1">
      <c r="B389" s="38"/>
      <c r="C389" s="39"/>
      <c r="D389" s="209" t="s">
        <v>120</v>
      </c>
      <c r="E389" s="39"/>
      <c r="F389" s="210" t="s">
        <v>567</v>
      </c>
      <c r="G389" s="39"/>
      <c r="H389" s="39"/>
      <c r="I389" s="124"/>
      <c r="J389" s="39"/>
      <c r="K389" s="39"/>
      <c r="L389" s="43"/>
      <c r="M389" s="211"/>
      <c r="N389" s="79"/>
      <c r="O389" s="79"/>
      <c r="P389" s="79"/>
      <c r="Q389" s="79"/>
      <c r="R389" s="79"/>
      <c r="S389" s="79"/>
      <c r="T389" s="80"/>
      <c r="AT389" s="17" t="s">
        <v>120</v>
      </c>
      <c r="AU389" s="17" t="s">
        <v>80</v>
      </c>
    </row>
    <row r="390" s="1" customFormat="1" ht="22.5" customHeight="1">
      <c r="B390" s="38"/>
      <c r="C390" s="197" t="s">
        <v>584</v>
      </c>
      <c r="D390" s="197" t="s">
        <v>113</v>
      </c>
      <c r="E390" s="198" t="s">
        <v>585</v>
      </c>
      <c r="F390" s="199" t="s">
        <v>586</v>
      </c>
      <c r="G390" s="200" t="s">
        <v>527</v>
      </c>
      <c r="H390" s="201">
        <v>11</v>
      </c>
      <c r="I390" s="202"/>
      <c r="J390" s="203">
        <f>ROUND(I390*H390,2)</f>
        <v>0</v>
      </c>
      <c r="K390" s="199" t="s">
        <v>117</v>
      </c>
      <c r="L390" s="43"/>
      <c r="M390" s="204" t="s">
        <v>21</v>
      </c>
      <c r="N390" s="205" t="s">
        <v>44</v>
      </c>
      <c r="O390" s="79"/>
      <c r="P390" s="206">
        <f>O390*H390</f>
        <v>0</v>
      </c>
      <c r="Q390" s="206">
        <v>0</v>
      </c>
      <c r="R390" s="206">
        <f>Q390*H390</f>
        <v>0</v>
      </c>
      <c r="S390" s="206">
        <v>0</v>
      </c>
      <c r="T390" s="207">
        <f>S390*H390</f>
        <v>0</v>
      </c>
      <c r="AR390" s="17" t="s">
        <v>118</v>
      </c>
      <c r="AT390" s="17" t="s">
        <v>113</v>
      </c>
      <c r="AU390" s="17" t="s">
        <v>80</v>
      </c>
      <c r="AY390" s="17" t="s">
        <v>111</v>
      </c>
      <c r="BE390" s="208">
        <f>IF(N390="základní",J390,0)</f>
        <v>0</v>
      </c>
      <c r="BF390" s="208">
        <f>IF(N390="snížená",J390,0)</f>
        <v>0</v>
      </c>
      <c r="BG390" s="208">
        <f>IF(N390="zákl. přenesená",J390,0)</f>
        <v>0</v>
      </c>
      <c r="BH390" s="208">
        <f>IF(N390="sníž. přenesená",J390,0)</f>
        <v>0</v>
      </c>
      <c r="BI390" s="208">
        <f>IF(N390="nulová",J390,0)</f>
        <v>0</v>
      </c>
      <c r="BJ390" s="17" t="s">
        <v>78</v>
      </c>
      <c r="BK390" s="208">
        <f>ROUND(I390*H390,2)</f>
        <v>0</v>
      </c>
      <c r="BL390" s="17" t="s">
        <v>118</v>
      </c>
      <c r="BM390" s="17" t="s">
        <v>587</v>
      </c>
    </row>
    <row r="391" s="1" customFormat="1">
      <c r="B391" s="38"/>
      <c r="C391" s="39"/>
      <c r="D391" s="209" t="s">
        <v>120</v>
      </c>
      <c r="E391" s="39"/>
      <c r="F391" s="210" t="s">
        <v>567</v>
      </c>
      <c r="G391" s="39"/>
      <c r="H391" s="39"/>
      <c r="I391" s="124"/>
      <c r="J391" s="39"/>
      <c r="K391" s="39"/>
      <c r="L391" s="43"/>
      <c r="M391" s="211"/>
      <c r="N391" s="79"/>
      <c r="O391" s="79"/>
      <c r="P391" s="79"/>
      <c r="Q391" s="79"/>
      <c r="R391" s="79"/>
      <c r="S391" s="79"/>
      <c r="T391" s="80"/>
      <c r="AT391" s="17" t="s">
        <v>120</v>
      </c>
      <c r="AU391" s="17" t="s">
        <v>80</v>
      </c>
    </row>
    <row r="392" s="1" customFormat="1" ht="22.5" customHeight="1">
      <c r="B392" s="38"/>
      <c r="C392" s="197" t="s">
        <v>588</v>
      </c>
      <c r="D392" s="197" t="s">
        <v>113</v>
      </c>
      <c r="E392" s="198" t="s">
        <v>589</v>
      </c>
      <c r="F392" s="199" t="s">
        <v>590</v>
      </c>
      <c r="G392" s="200" t="s">
        <v>527</v>
      </c>
      <c r="H392" s="201">
        <v>11</v>
      </c>
      <c r="I392" s="202"/>
      <c r="J392" s="203">
        <f>ROUND(I392*H392,2)</f>
        <v>0</v>
      </c>
      <c r="K392" s="199" t="s">
        <v>117</v>
      </c>
      <c r="L392" s="43"/>
      <c r="M392" s="204" t="s">
        <v>21</v>
      </c>
      <c r="N392" s="205" t="s">
        <v>44</v>
      </c>
      <c r="O392" s="79"/>
      <c r="P392" s="206">
        <f>O392*H392</f>
        <v>0</v>
      </c>
      <c r="Q392" s="206">
        <v>0.035349999999999999</v>
      </c>
      <c r="R392" s="206">
        <f>Q392*H392</f>
        <v>0.38884999999999997</v>
      </c>
      <c r="S392" s="206">
        <v>0</v>
      </c>
      <c r="T392" s="207">
        <f>S392*H392</f>
        <v>0</v>
      </c>
      <c r="AR392" s="17" t="s">
        <v>118</v>
      </c>
      <c r="AT392" s="17" t="s">
        <v>113</v>
      </c>
      <c r="AU392" s="17" t="s">
        <v>80</v>
      </c>
      <c r="AY392" s="17" t="s">
        <v>111</v>
      </c>
      <c r="BE392" s="208">
        <f>IF(N392="základní",J392,0)</f>
        <v>0</v>
      </c>
      <c r="BF392" s="208">
        <f>IF(N392="snížená",J392,0)</f>
        <v>0</v>
      </c>
      <c r="BG392" s="208">
        <f>IF(N392="zákl. přenesená",J392,0)</f>
        <v>0</v>
      </c>
      <c r="BH392" s="208">
        <f>IF(N392="sníž. přenesená",J392,0)</f>
        <v>0</v>
      </c>
      <c r="BI392" s="208">
        <f>IF(N392="nulová",J392,0)</f>
        <v>0</v>
      </c>
      <c r="BJ392" s="17" t="s">
        <v>78</v>
      </c>
      <c r="BK392" s="208">
        <f>ROUND(I392*H392,2)</f>
        <v>0</v>
      </c>
      <c r="BL392" s="17" t="s">
        <v>118</v>
      </c>
      <c r="BM392" s="17" t="s">
        <v>591</v>
      </c>
    </row>
    <row r="393" s="1" customFormat="1">
      <c r="B393" s="38"/>
      <c r="C393" s="39"/>
      <c r="D393" s="209" t="s">
        <v>120</v>
      </c>
      <c r="E393" s="39"/>
      <c r="F393" s="210" t="s">
        <v>567</v>
      </c>
      <c r="G393" s="39"/>
      <c r="H393" s="39"/>
      <c r="I393" s="124"/>
      <c r="J393" s="39"/>
      <c r="K393" s="39"/>
      <c r="L393" s="43"/>
      <c r="M393" s="211"/>
      <c r="N393" s="79"/>
      <c r="O393" s="79"/>
      <c r="P393" s="79"/>
      <c r="Q393" s="79"/>
      <c r="R393" s="79"/>
      <c r="S393" s="79"/>
      <c r="T393" s="80"/>
      <c r="AT393" s="17" t="s">
        <v>120</v>
      </c>
      <c r="AU393" s="17" t="s">
        <v>80</v>
      </c>
    </row>
    <row r="394" s="1" customFormat="1" ht="16.5" customHeight="1">
      <c r="B394" s="38"/>
      <c r="C394" s="197" t="s">
        <v>592</v>
      </c>
      <c r="D394" s="197" t="s">
        <v>113</v>
      </c>
      <c r="E394" s="198" t="s">
        <v>593</v>
      </c>
      <c r="F394" s="199" t="s">
        <v>594</v>
      </c>
      <c r="G394" s="200" t="s">
        <v>167</v>
      </c>
      <c r="H394" s="201">
        <v>16</v>
      </c>
      <c r="I394" s="202"/>
      <c r="J394" s="203">
        <f>ROUND(I394*H394,2)</f>
        <v>0</v>
      </c>
      <c r="K394" s="199" t="s">
        <v>117</v>
      </c>
      <c r="L394" s="43"/>
      <c r="M394" s="204" t="s">
        <v>21</v>
      </c>
      <c r="N394" s="205" t="s">
        <v>44</v>
      </c>
      <c r="O394" s="79"/>
      <c r="P394" s="206">
        <f>O394*H394</f>
        <v>0</v>
      </c>
      <c r="Q394" s="206">
        <v>0.00019000000000000001</v>
      </c>
      <c r="R394" s="206">
        <f>Q394*H394</f>
        <v>0.0030400000000000002</v>
      </c>
      <c r="S394" s="206">
        <v>0</v>
      </c>
      <c r="T394" s="207">
        <f>S394*H394</f>
        <v>0</v>
      </c>
      <c r="AR394" s="17" t="s">
        <v>118</v>
      </c>
      <c r="AT394" s="17" t="s">
        <v>113</v>
      </c>
      <c r="AU394" s="17" t="s">
        <v>80</v>
      </c>
      <c r="AY394" s="17" t="s">
        <v>111</v>
      </c>
      <c r="BE394" s="208">
        <f>IF(N394="základní",J394,0)</f>
        <v>0</v>
      </c>
      <c r="BF394" s="208">
        <f>IF(N394="snížená",J394,0)</f>
        <v>0</v>
      </c>
      <c r="BG394" s="208">
        <f>IF(N394="zákl. přenesená",J394,0)</f>
        <v>0</v>
      </c>
      <c r="BH394" s="208">
        <f>IF(N394="sníž. přenesená",J394,0)</f>
        <v>0</v>
      </c>
      <c r="BI394" s="208">
        <f>IF(N394="nulová",J394,0)</f>
        <v>0</v>
      </c>
      <c r="BJ394" s="17" t="s">
        <v>78</v>
      </c>
      <c r="BK394" s="208">
        <f>ROUND(I394*H394,2)</f>
        <v>0</v>
      </c>
      <c r="BL394" s="17" t="s">
        <v>118</v>
      </c>
      <c r="BM394" s="17" t="s">
        <v>595</v>
      </c>
    </row>
    <row r="395" s="11" customFormat="1">
      <c r="B395" s="212"/>
      <c r="C395" s="213"/>
      <c r="D395" s="209" t="s">
        <v>124</v>
      </c>
      <c r="E395" s="214" t="s">
        <v>21</v>
      </c>
      <c r="F395" s="215" t="s">
        <v>596</v>
      </c>
      <c r="G395" s="213"/>
      <c r="H395" s="216">
        <v>16</v>
      </c>
      <c r="I395" s="217"/>
      <c r="J395" s="213"/>
      <c r="K395" s="213"/>
      <c r="L395" s="218"/>
      <c r="M395" s="219"/>
      <c r="N395" s="220"/>
      <c r="O395" s="220"/>
      <c r="P395" s="220"/>
      <c r="Q395" s="220"/>
      <c r="R395" s="220"/>
      <c r="S395" s="220"/>
      <c r="T395" s="221"/>
      <c r="AT395" s="222" t="s">
        <v>124</v>
      </c>
      <c r="AU395" s="222" t="s">
        <v>80</v>
      </c>
      <c r="AV395" s="11" t="s">
        <v>80</v>
      </c>
      <c r="AW395" s="11" t="s">
        <v>34</v>
      </c>
      <c r="AX395" s="11" t="s">
        <v>78</v>
      </c>
      <c r="AY395" s="222" t="s">
        <v>111</v>
      </c>
    </row>
    <row r="396" s="1" customFormat="1" ht="16.5" customHeight="1">
      <c r="B396" s="38"/>
      <c r="C396" s="197" t="s">
        <v>597</v>
      </c>
      <c r="D396" s="197" t="s">
        <v>113</v>
      </c>
      <c r="E396" s="198" t="s">
        <v>598</v>
      </c>
      <c r="F396" s="199" t="s">
        <v>599</v>
      </c>
      <c r="G396" s="200" t="s">
        <v>167</v>
      </c>
      <c r="H396" s="201">
        <v>505.5</v>
      </c>
      <c r="I396" s="202"/>
      <c r="J396" s="203">
        <f>ROUND(I396*H396,2)</f>
        <v>0</v>
      </c>
      <c r="K396" s="199" t="s">
        <v>117</v>
      </c>
      <c r="L396" s="43"/>
      <c r="M396" s="204" t="s">
        <v>21</v>
      </c>
      <c r="N396" s="205" t="s">
        <v>44</v>
      </c>
      <c r="O396" s="79"/>
      <c r="P396" s="206">
        <f>O396*H396</f>
        <v>0</v>
      </c>
      <c r="Q396" s="206">
        <v>6.9999999999999994E-05</v>
      </c>
      <c r="R396" s="206">
        <f>Q396*H396</f>
        <v>0.035385</v>
      </c>
      <c r="S396" s="206">
        <v>0</v>
      </c>
      <c r="T396" s="207">
        <f>S396*H396</f>
        <v>0</v>
      </c>
      <c r="AR396" s="17" t="s">
        <v>118</v>
      </c>
      <c r="AT396" s="17" t="s">
        <v>113</v>
      </c>
      <c r="AU396" s="17" t="s">
        <v>80</v>
      </c>
      <c r="AY396" s="17" t="s">
        <v>111</v>
      </c>
      <c r="BE396" s="208">
        <f>IF(N396="základní",J396,0)</f>
        <v>0</v>
      </c>
      <c r="BF396" s="208">
        <f>IF(N396="snížená",J396,0)</f>
        <v>0</v>
      </c>
      <c r="BG396" s="208">
        <f>IF(N396="zákl. přenesená",J396,0)</f>
        <v>0</v>
      </c>
      <c r="BH396" s="208">
        <f>IF(N396="sníž. přenesená",J396,0)</f>
        <v>0</v>
      </c>
      <c r="BI396" s="208">
        <f>IF(N396="nulová",J396,0)</f>
        <v>0</v>
      </c>
      <c r="BJ396" s="17" t="s">
        <v>78</v>
      </c>
      <c r="BK396" s="208">
        <f>ROUND(I396*H396,2)</f>
        <v>0</v>
      </c>
      <c r="BL396" s="17" t="s">
        <v>118</v>
      </c>
      <c r="BM396" s="17" t="s">
        <v>600</v>
      </c>
    </row>
    <row r="397" s="11" customFormat="1">
      <c r="B397" s="212"/>
      <c r="C397" s="213"/>
      <c r="D397" s="209" t="s">
        <v>124</v>
      </c>
      <c r="E397" s="214" t="s">
        <v>21</v>
      </c>
      <c r="F397" s="215" t="s">
        <v>601</v>
      </c>
      <c r="G397" s="213"/>
      <c r="H397" s="216">
        <v>489.5</v>
      </c>
      <c r="I397" s="217"/>
      <c r="J397" s="213"/>
      <c r="K397" s="213"/>
      <c r="L397" s="218"/>
      <c r="M397" s="219"/>
      <c r="N397" s="220"/>
      <c r="O397" s="220"/>
      <c r="P397" s="220"/>
      <c r="Q397" s="220"/>
      <c r="R397" s="220"/>
      <c r="S397" s="220"/>
      <c r="T397" s="221"/>
      <c r="AT397" s="222" t="s">
        <v>124</v>
      </c>
      <c r="AU397" s="222" t="s">
        <v>80</v>
      </c>
      <c r="AV397" s="11" t="s">
        <v>80</v>
      </c>
      <c r="AW397" s="11" t="s">
        <v>34</v>
      </c>
      <c r="AX397" s="11" t="s">
        <v>73</v>
      </c>
      <c r="AY397" s="222" t="s">
        <v>111</v>
      </c>
    </row>
    <row r="398" s="11" customFormat="1">
      <c r="B398" s="212"/>
      <c r="C398" s="213"/>
      <c r="D398" s="209" t="s">
        <v>124</v>
      </c>
      <c r="E398" s="214" t="s">
        <v>21</v>
      </c>
      <c r="F398" s="215" t="s">
        <v>602</v>
      </c>
      <c r="G398" s="213"/>
      <c r="H398" s="216">
        <v>16</v>
      </c>
      <c r="I398" s="217"/>
      <c r="J398" s="213"/>
      <c r="K398" s="213"/>
      <c r="L398" s="218"/>
      <c r="M398" s="219"/>
      <c r="N398" s="220"/>
      <c r="O398" s="220"/>
      <c r="P398" s="220"/>
      <c r="Q398" s="220"/>
      <c r="R398" s="220"/>
      <c r="S398" s="220"/>
      <c r="T398" s="221"/>
      <c r="AT398" s="222" t="s">
        <v>124</v>
      </c>
      <c r="AU398" s="222" t="s">
        <v>80</v>
      </c>
      <c r="AV398" s="11" t="s">
        <v>80</v>
      </c>
      <c r="AW398" s="11" t="s">
        <v>34</v>
      </c>
      <c r="AX398" s="11" t="s">
        <v>73</v>
      </c>
      <c r="AY398" s="222" t="s">
        <v>111</v>
      </c>
    </row>
    <row r="399" s="12" customFormat="1">
      <c r="B399" s="223"/>
      <c r="C399" s="224"/>
      <c r="D399" s="209" t="s">
        <v>124</v>
      </c>
      <c r="E399" s="225" t="s">
        <v>21</v>
      </c>
      <c r="F399" s="226" t="s">
        <v>126</v>
      </c>
      <c r="G399" s="224"/>
      <c r="H399" s="227">
        <v>505.5</v>
      </c>
      <c r="I399" s="228"/>
      <c r="J399" s="224"/>
      <c r="K399" s="224"/>
      <c r="L399" s="229"/>
      <c r="M399" s="230"/>
      <c r="N399" s="231"/>
      <c r="O399" s="231"/>
      <c r="P399" s="231"/>
      <c r="Q399" s="231"/>
      <c r="R399" s="231"/>
      <c r="S399" s="231"/>
      <c r="T399" s="232"/>
      <c r="AT399" s="233" t="s">
        <v>124</v>
      </c>
      <c r="AU399" s="233" t="s">
        <v>80</v>
      </c>
      <c r="AV399" s="12" t="s">
        <v>118</v>
      </c>
      <c r="AW399" s="12" t="s">
        <v>34</v>
      </c>
      <c r="AX399" s="12" t="s">
        <v>78</v>
      </c>
      <c r="AY399" s="233" t="s">
        <v>111</v>
      </c>
    </row>
    <row r="400" s="1" customFormat="1" ht="22.5" customHeight="1">
      <c r="B400" s="38"/>
      <c r="C400" s="197" t="s">
        <v>603</v>
      </c>
      <c r="D400" s="197" t="s">
        <v>113</v>
      </c>
      <c r="E400" s="198" t="s">
        <v>604</v>
      </c>
      <c r="F400" s="199" t="s">
        <v>605</v>
      </c>
      <c r="G400" s="200" t="s">
        <v>527</v>
      </c>
      <c r="H400" s="201">
        <v>195</v>
      </c>
      <c r="I400" s="202"/>
      <c r="J400" s="203">
        <f>ROUND(I400*H400,2)</f>
        <v>0</v>
      </c>
      <c r="K400" s="199" t="s">
        <v>21</v>
      </c>
      <c r="L400" s="43"/>
      <c r="M400" s="204" t="s">
        <v>21</v>
      </c>
      <c r="N400" s="205" t="s">
        <v>44</v>
      </c>
      <c r="O400" s="79"/>
      <c r="P400" s="206">
        <f>O400*H400</f>
        <v>0</v>
      </c>
      <c r="Q400" s="206">
        <v>0.00024000000000000001</v>
      </c>
      <c r="R400" s="206">
        <f>Q400*H400</f>
        <v>0.046800000000000001</v>
      </c>
      <c r="S400" s="206">
        <v>0</v>
      </c>
      <c r="T400" s="207">
        <f>S400*H400</f>
        <v>0</v>
      </c>
      <c r="AR400" s="17" t="s">
        <v>118</v>
      </c>
      <c r="AT400" s="17" t="s">
        <v>113</v>
      </c>
      <c r="AU400" s="17" t="s">
        <v>80</v>
      </c>
      <c r="AY400" s="17" t="s">
        <v>111</v>
      </c>
      <c r="BE400" s="208">
        <f>IF(N400="základní",J400,0)</f>
        <v>0</v>
      </c>
      <c r="BF400" s="208">
        <f>IF(N400="snížená",J400,0)</f>
        <v>0</v>
      </c>
      <c r="BG400" s="208">
        <f>IF(N400="zákl. přenesená",J400,0)</f>
        <v>0</v>
      </c>
      <c r="BH400" s="208">
        <f>IF(N400="sníž. přenesená",J400,0)</f>
        <v>0</v>
      </c>
      <c r="BI400" s="208">
        <f>IF(N400="nulová",J400,0)</f>
        <v>0</v>
      </c>
      <c r="BJ400" s="17" t="s">
        <v>78</v>
      </c>
      <c r="BK400" s="208">
        <f>ROUND(I400*H400,2)</f>
        <v>0</v>
      </c>
      <c r="BL400" s="17" t="s">
        <v>118</v>
      </c>
      <c r="BM400" s="17" t="s">
        <v>606</v>
      </c>
    </row>
    <row r="401" s="1" customFormat="1">
      <c r="B401" s="38"/>
      <c r="C401" s="39"/>
      <c r="D401" s="209" t="s">
        <v>122</v>
      </c>
      <c r="E401" s="39"/>
      <c r="F401" s="210" t="s">
        <v>607</v>
      </c>
      <c r="G401" s="39"/>
      <c r="H401" s="39"/>
      <c r="I401" s="124"/>
      <c r="J401" s="39"/>
      <c r="K401" s="39"/>
      <c r="L401" s="43"/>
      <c r="M401" s="211"/>
      <c r="N401" s="79"/>
      <c r="O401" s="79"/>
      <c r="P401" s="79"/>
      <c r="Q401" s="79"/>
      <c r="R401" s="79"/>
      <c r="S401" s="79"/>
      <c r="T401" s="80"/>
      <c r="AT401" s="17" t="s">
        <v>122</v>
      </c>
      <c r="AU401" s="17" t="s">
        <v>80</v>
      </c>
    </row>
    <row r="402" s="11" customFormat="1">
      <c r="B402" s="212"/>
      <c r="C402" s="213"/>
      <c r="D402" s="209" t="s">
        <v>124</v>
      </c>
      <c r="E402" s="214" t="s">
        <v>21</v>
      </c>
      <c r="F402" s="215" t="s">
        <v>608</v>
      </c>
      <c r="G402" s="213"/>
      <c r="H402" s="216">
        <v>195</v>
      </c>
      <c r="I402" s="217"/>
      <c r="J402" s="213"/>
      <c r="K402" s="213"/>
      <c r="L402" s="218"/>
      <c r="M402" s="219"/>
      <c r="N402" s="220"/>
      <c r="O402" s="220"/>
      <c r="P402" s="220"/>
      <c r="Q402" s="220"/>
      <c r="R402" s="220"/>
      <c r="S402" s="220"/>
      <c r="T402" s="221"/>
      <c r="AT402" s="222" t="s">
        <v>124</v>
      </c>
      <c r="AU402" s="222" t="s">
        <v>80</v>
      </c>
      <c r="AV402" s="11" t="s">
        <v>80</v>
      </c>
      <c r="AW402" s="11" t="s">
        <v>34</v>
      </c>
      <c r="AX402" s="11" t="s">
        <v>73</v>
      </c>
      <c r="AY402" s="222" t="s">
        <v>111</v>
      </c>
    </row>
    <row r="403" s="12" customFormat="1">
      <c r="B403" s="223"/>
      <c r="C403" s="224"/>
      <c r="D403" s="209" t="s">
        <v>124</v>
      </c>
      <c r="E403" s="225" t="s">
        <v>21</v>
      </c>
      <c r="F403" s="226" t="s">
        <v>126</v>
      </c>
      <c r="G403" s="224"/>
      <c r="H403" s="227">
        <v>195</v>
      </c>
      <c r="I403" s="228"/>
      <c r="J403" s="224"/>
      <c r="K403" s="224"/>
      <c r="L403" s="229"/>
      <c r="M403" s="230"/>
      <c r="N403" s="231"/>
      <c r="O403" s="231"/>
      <c r="P403" s="231"/>
      <c r="Q403" s="231"/>
      <c r="R403" s="231"/>
      <c r="S403" s="231"/>
      <c r="T403" s="232"/>
      <c r="AT403" s="233" t="s">
        <v>124</v>
      </c>
      <c r="AU403" s="233" t="s">
        <v>80</v>
      </c>
      <c r="AV403" s="12" t="s">
        <v>118</v>
      </c>
      <c r="AW403" s="12" t="s">
        <v>34</v>
      </c>
      <c r="AX403" s="12" t="s">
        <v>78</v>
      </c>
      <c r="AY403" s="233" t="s">
        <v>111</v>
      </c>
    </row>
    <row r="404" s="1" customFormat="1" ht="16.5" customHeight="1">
      <c r="B404" s="38"/>
      <c r="C404" s="197" t="s">
        <v>609</v>
      </c>
      <c r="D404" s="197" t="s">
        <v>113</v>
      </c>
      <c r="E404" s="198" t="s">
        <v>610</v>
      </c>
      <c r="F404" s="199" t="s">
        <v>611</v>
      </c>
      <c r="G404" s="200" t="s">
        <v>527</v>
      </c>
      <c r="H404" s="201">
        <v>20</v>
      </c>
      <c r="I404" s="202"/>
      <c r="J404" s="203">
        <f>ROUND(I404*H404,2)</f>
        <v>0</v>
      </c>
      <c r="K404" s="199" t="s">
        <v>117</v>
      </c>
      <c r="L404" s="43"/>
      <c r="M404" s="204" t="s">
        <v>21</v>
      </c>
      <c r="N404" s="205" t="s">
        <v>44</v>
      </c>
      <c r="O404" s="79"/>
      <c r="P404" s="206">
        <f>O404*H404</f>
        <v>0</v>
      </c>
      <c r="Q404" s="206">
        <v>0.0010100000000000001</v>
      </c>
      <c r="R404" s="206">
        <f>Q404*H404</f>
        <v>0.020200000000000003</v>
      </c>
      <c r="S404" s="206">
        <v>0</v>
      </c>
      <c r="T404" s="207">
        <f>S404*H404</f>
        <v>0</v>
      </c>
      <c r="AR404" s="17" t="s">
        <v>118</v>
      </c>
      <c r="AT404" s="17" t="s">
        <v>113</v>
      </c>
      <c r="AU404" s="17" t="s">
        <v>80</v>
      </c>
      <c r="AY404" s="17" t="s">
        <v>111</v>
      </c>
      <c r="BE404" s="208">
        <f>IF(N404="základní",J404,0)</f>
        <v>0</v>
      </c>
      <c r="BF404" s="208">
        <f>IF(N404="snížená",J404,0)</f>
        <v>0</v>
      </c>
      <c r="BG404" s="208">
        <f>IF(N404="zákl. přenesená",J404,0)</f>
        <v>0</v>
      </c>
      <c r="BH404" s="208">
        <f>IF(N404="sníž. přenesená",J404,0)</f>
        <v>0</v>
      </c>
      <c r="BI404" s="208">
        <f>IF(N404="nulová",J404,0)</f>
        <v>0</v>
      </c>
      <c r="BJ404" s="17" t="s">
        <v>78</v>
      </c>
      <c r="BK404" s="208">
        <f>ROUND(I404*H404,2)</f>
        <v>0</v>
      </c>
      <c r="BL404" s="17" t="s">
        <v>118</v>
      </c>
      <c r="BM404" s="17" t="s">
        <v>612</v>
      </c>
    </row>
    <row r="405" s="1" customFormat="1">
      <c r="B405" s="38"/>
      <c r="C405" s="39"/>
      <c r="D405" s="209" t="s">
        <v>120</v>
      </c>
      <c r="E405" s="39"/>
      <c r="F405" s="210" t="s">
        <v>613</v>
      </c>
      <c r="G405" s="39"/>
      <c r="H405" s="39"/>
      <c r="I405" s="124"/>
      <c r="J405" s="39"/>
      <c r="K405" s="39"/>
      <c r="L405" s="43"/>
      <c r="M405" s="211"/>
      <c r="N405" s="79"/>
      <c r="O405" s="79"/>
      <c r="P405" s="79"/>
      <c r="Q405" s="79"/>
      <c r="R405" s="79"/>
      <c r="S405" s="79"/>
      <c r="T405" s="80"/>
      <c r="AT405" s="17" t="s">
        <v>120</v>
      </c>
      <c r="AU405" s="17" t="s">
        <v>80</v>
      </c>
    </row>
    <row r="406" s="11" customFormat="1">
      <c r="B406" s="212"/>
      <c r="C406" s="213"/>
      <c r="D406" s="209" t="s">
        <v>124</v>
      </c>
      <c r="E406" s="214" t="s">
        <v>21</v>
      </c>
      <c r="F406" s="215" t="s">
        <v>614</v>
      </c>
      <c r="G406" s="213"/>
      <c r="H406" s="216">
        <v>20</v>
      </c>
      <c r="I406" s="217"/>
      <c r="J406" s="213"/>
      <c r="K406" s="213"/>
      <c r="L406" s="218"/>
      <c r="M406" s="219"/>
      <c r="N406" s="220"/>
      <c r="O406" s="220"/>
      <c r="P406" s="220"/>
      <c r="Q406" s="220"/>
      <c r="R406" s="220"/>
      <c r="S406" s="220"/>
      <c r="T406" s="221"/>
      <c r="AT406" s="222" t="s">
        <v>124</v>
      </c>
      <c r="AU406" s="222" t="s">
        <v>80</v>
      </c>
      <c r="AV406" s="11" t="s">
        <v>80</v>
      </c>
      <c r="AW406" s="11" t="s">
        <v>34</v>
      </c>
      <c r="AX406" s="11" t="s">
        <v>78</v>
      </c>
      <c r="AY406" s="222" t="s">
        <v>111</v>
      </c>
    </row>
    <row r="407" s="10" customFormat="1" ht="22.8" customHeight="1">
      <c r="B407" s="181"/>
      <c r="C407" s="182"/>
      <c r="D407" s="183" t="s">
        <v>72</v>
      </c>
      <c r="E407" s="195" t="s">
        <v>172</v>
      </c>
      <c r="F407" s="195" t="s">
        <v>615</v>
      </c>
      <c r="G407" s="182"/>
      <c r="H407" s="182"/>
      <c r="I407" s="185"/>
      <c r="J407" s="196">
        <f>BK407</f>
        <v>0</v>
      </c>
      <c r="K407" s="182"/>
      <c r="L407" s="187"/>
      <c r="M407" s="188"/>
      <c r="N407" s="189"/>
      <c r="O407" s="189"/>
      <c r="P407" s="190">
        <f>SUM(P408:P431)</f>
        <v>0</v>
      </c>
      <c r="Q407" s="189"/>
      <c r="R407" s="190">
        <f>SUM(R408:R431)</f>
        <v>2.5382700000000002</v>
      </c>
      <c r="S407" s="189"/>
      <c r="T407" s="191">
        <f>SUM(T408:T431)</f>
        <v>0</v>
      </c>
      <c r="AR407" s="192" t="s">
        <v>78</v>
      </c>
      <c r="AT407" s="193" t="s">
        <v>72</v>
      </c>
      <c r="AU407" s="193" t="s">
        <v>78</v>
      </c>
      <c r="AY407" s="192" t="s">
        <v>111</v>
      </c>
      <c r="BK407" s="194">
        <f>SUM(BK408:BK431)</f>
        <v>0</v>
      </c>
    </row>
    <row r="408" s="1" customFormat="1" ht="22.5" customHeight="1">
      <c r="B408" s="38"/>
      <c r="C408" s="197" t="s">
        <v>616</v>
      </c>
      <c r="D408" s="197" t="s">
        <v>113</v>
      </c>
      <c r="E408" s="198" t="s">
        <v>617</v>
      </c>
      <c r="F408" s="199" t="s">
        <v>618</v>
      </c>
      <c r="G408" s="200" t="s">
        <v>167</v>
      </c>
      <c r="H408" s="201">
        <v>16</v>
      </c>
      <c r="I408" s="202"/>
      <c r="J408" s="203">
        <f>ROUND(I408*H408,2)</f>
        <v>0</v>
      </c>
      <c r="K408" s="199" t="s">
        <v>117</v>
      </c>
      <c r="L408" s="43"/>
      <c r="M408" s="204" t="s">
        <v>21</v>
      </c>
      <c r="N408" s="205" t="s">
        <v>44</v>
      </c>
      <c r="O408" s="79"/>
      <c r="P408" s="206">
        <f>O408*H408</f>
        <v>0</v>
      </c>
      <c r="Q408" s="206">
        <v>0.15540000000000001</v>
      </c>
      <c r="R408" s="206">
        <f>Q408*H408</f>
        <v>2.4864000000000002</v>
      </c>
      <c r="S408" s="206">
        <v>0</v>
      </c>
      <c r="T408" s="207">
        <f>S408*H408</f>
        <v>0</v>
      </c>
      <c r="AR408" s="17" t="s">
        <v>118</v>
      </c>
      <c r="AT408" s="17" t="s">
        <v>113</v>
      </c>
      <c r="AU408" s="17" t="s">
        <v>80</v>
      </c>
      <c r="AY408" s="17" t="s">
        <v>111</v>
      </c>
      <c r="BE408" s="208">
        <f>IF(N408="základní",J408,0)</f>
        <v>0</v>
      </c>
      <c r="BF408" s="208">
        <f>IF(N408="snížená",J408,0)</f>
        <v>0</v>
      </c>
      <c r="BG408" s="208">
        <f>IF(N408="zákl. přenesená",J408,0)</f>
        <v>0</v>
      </c>
      <c r="BH408" s="208">
        <f>IF(N408="sníž. přenesená",J408,0)</f>
        <v>0</v>
      </c>
      <c r="BI408" s="208">
        <f>IF(N408="nulová",J408,0)</f>
        <v>0</v>
      </c>
      <c r="BJ408" s="17" t="s">
        <v>78</v>
      </c>
      <c r="BK408" s="208">
        <f>ROUND(I408*H408,2)</f>
        <v>0</v>
      </c>
      <c r="BL408" s="17" t="s">
        <v>118</v>
      </c>
      <c r="BM408" s="17" t="s">
        <v>619</v>
      </c>
    </row>
    <row r="409" s="1" customFormat="1">
      <c r="B409" s="38"/>
      <c r="C409" s="39"/>
      <c r="D409" s="209" t="s">
        <v>120</v>
      </c>
      <c r="E409" s="39"/>
      <c r="F409" s="210" t="s">
        <v>620</v>
      </c>
      <c r="G409" s="39"/>
      <c r="H409" s="39"/>
      <c r="I409" s="124"/>
      <c r="J409" s="39"/>
      <c r="K409" s="39"/>
      <c r="L409" s="43"/>
      <c r="M409" s="211"/>
      <c r="N409" s="79"/>
      <c r="O409" s="79"/>
      <c r="P409" s="79"/>
      <c r="Q409" s="79"/>
      <c r="R409" s="79"/>
      <c r="S409" s="79"/>
      <c r="T409" s="80"/>
      <c r="AT409" s="17" t="s">
        <v>120</v>
      </c>
      <c r="AU409" s="17" t="s">
        <v>80</v>
      </c>
    </row>
    <row r="410" s="1" customFormat="1">
      <c r="B410" s="38"/>
      <c r="C410" s="39"/>
      <c r="D410" s="209" t="s">
        <v>122</v>
      </c>
      <c r="E410" s="39"/>
      <c r="F410" s="210" t="s">
        <v>621</v>
      </c>
      <c r="G410" s="39"/>
      <c r="H410" s="39"/>
      <c r="I410" s="124"/>
      <c r="J410" s="39"/>
      <c r="K410" s="39"/>
      <c r="L410" s="43"/>
      <c r="M410" s="211"/>
      <c r="N410" s="79"/>
      <c r="O410" s="79"/>
      <c r="P410" s="79"/>
      <c r="Q410" s="79"/>
      <c r="R410" s="79"/>
      <c r="S410" s="79"/>
      <c r="T410" s="80"/>
      <c r="AT410" s="17" t="s">
        <v>122</v>
      </c>
      <c r="AU410" s="17" t="s">
        <v>80</v>
      </c>
    </row>
    <row r="411" s="1" customFormat="1" ht="16.5" customHeight="1">
      <c r="B411" s="38"/>
      <c r="C411" s="197" t="s">
        <v>622</v>
      </c>
      <c r="D411" s="197" t="s">
        <v>113</v>
      </c>
      <c r="E411" s="198" t="s">
        <v>623</v>
      </c>
      <c r="F411" s="199" t="s">
        <v>624</v>
      </c>
      <c r="G411" s="200" t="s">
        <v>167</v>
      </c>
      <c r="H411" s="201">
        <v>165</v>
      </c>
      <c r="I411" s="202"/>
      <c r="J411" s="203">
        <f>ROUND(I411*H411,2)</f>
        <v>0</v>
      </c>
      <c r="K411" s="199" t="s">
        <v>21</v>
      </c>
      <c r="L411" s="43"/>
      <c r="M411" s="204" t="s">
        <v>21</v>
      </c>
      <c r="N411" s="205" t="s">
        <v>44</v>
      </c>
      <c r="O411" s="79"/>
      <c r="P411" s="206">
        <f>O411*H411</f>
        <v>0</v>
      </c>
      <c r="Q411" s="206">
        <v>0</v>
      </c>
      <c r="R411" s="206">
        <f>Q411*H411</f>
        <v>0</v>
      </c>
      <c r="S411" s="206">
        <v>0</v>
      </c>
      <c r="T411" s="207">
        <f>S411*H411</f>
        <v>0</v>
      </c>
      <c r="AR411" s="17" t="s">
        <v>118</v>
      </c>
      <c r="AT411" s="17" t="s">
        <v>113</v>
      </c>
      <c r="AU411" s="17" t="s">
        <v>80</v>
      </c>
      <c r="AY411" s="17" t="s">
        <v>111</v>
      </c>
      <c r="BE411" s="208">
        <f>IF(N411="základní",J411,0)</f>
        <v>0</v>
      </c>
      <c r="BF411" s="208">
        <f>IF(N411="snížená",J411,0)</f>
        <v>0</v>
      </c>
      <c r="BG411" s="208">
        <f>IF(N411="zákl. přenesená",J411,0)</f>
        <v>0</v>
      </c>
      <c r="BH411" s="208">
        <f>IF(N411="sníž. přenesená",J411,0)</f>
        <v>0</v>
      </c>
      <c r="BI411" s="208">
        <f>IF(N411="nulová",J411,0)</f>
        <v>0</v>
      </c>
      <c r="BJ411" s="17" t="s">
        <v>78</v>
      </c>
      <c r="BK411" s="208">
        <f>ROUND(I411*H411,2)</f>
        <v>0</v>
      </c>
      <c r="BL411" s="17" t="s">
        <v>118</v>
      </c>
      <c r="BM411" s="17" t="s">
        <v>625</v>
      </c>
    </row>
    <row r="412" s="1" customFormat="1" ht="16.5" customHeight="1">
      <c r="B412" s="38"/>
      <c r="C412" s="197" t="s">
        <v>626</v>
      </c>
      <c r="D412" s="197" t="s">
        <v>113</v>
      </c>
      <c r="E412" s="198" t="s">
        <v>627</v>
      </c>
      <c r="F412" s="199" t="s">
        <v>628</v>
      </c>
      <c r="G412" s="200" t="s">
        <v>116</v>
      </c>
      <c r="H412" s="201">
        <v>91</v>
      </c>
      <c r="I412" s="202"/>
      <c r="J412" s="203">
        <f>ROUND(I412*H412,2)</f>
        <v>0</v>
      </c>
      <c r="K412" s="199" t="s">
        <v>117</v>
      </c>
      <c r="L412" s="43"/>
      <c r="M412" s="204" t="s">
        <v>21</v>
      </c>
      <c r="N412" s="205" t="s">
        <v>44</v>
      </c>
      <c r="O412" s="79"/>
      <c r="P412" s="206">
        <f>O412*H412</f>
        <v>0</v>
      </c>
      <c r="Q412" s="206">
        <v>0.00056999999999999998</v>
      </c>
      <c r="R412" s="206">
        <f>Q412*H412</f>
        <v>0.051869999999999999</v>
      </c>
      <c r="S412" s="206">
        <v>0</v>
      </c>
      <c r="T412" s="207">
        <f>S412*H412</f>
        <v>0</v>
      </c>
      <c r="AR412" s="17" t="s">
        <v>118</v>
      </c>
      <c r="AT412" s="17" t="s">
        <v>113</v>
      </c>
      <c r="AU412" s="17" t="s">
        <v>80</v>
      </c>
      <c r="AY412" s="17" t="s">
        <v>111</v>
      </c>
      <c r="BE412" s="208">
        <f>IF(N412="základní",J412,0)</f>
        <v>0</v>
      </c>
      <c r="BF412" s="208">
        <f>IF(N412="snížená",J412,0)</f>
        <v>0</v>
      </c>
      <c r="BG412" s="208">
        <f>IF(N412="zákl. přenesená",J412,0)</f>
        <v>0</v>
      </c>
      <c r="BH412" s="208">
        <f>IF(N412="sníž. přenesená",J412,0)</f>
        <v>0</v>
      </c>
      <c r="BI412" s="208">
        <f>IF(N412="nulová",J412,0)</f>
        <v>0</v>
      </c>
      <c r="BJ412" s="17" t="s">
        <v>78</v>
      </c>
      <c r="BK412" s="208">
        <f>ROUND(I412*H412,2)</f>
        <v>0</v>
      </c>
      <c r="BL412" s="17" t="s">
        <v>118</v>
      </c>
      <c r="BM412" s="17" t="s">
        <v>629</v>
      </c>
    </row>
    <row r="413" s="1" customFormat="1">
      <c r="B413" s="38"/>
      <c r="C413" s="39"/>
      <c r="D413" s="209" t="s">
        <v>120</v>
      </c>
      <c r="E413" s="39"/>
      <c r="F413" s="210" t="s">
        <v>630</v>
      </c>
      <c r="G413" s="39"/>
      <c r="H413" s="39"/>
      <c r="I413" s="124"/>
      <c r="J413" s="39"/>
      <c r="K413" s="39"/>
      <c r="L413" s="43"/>
      <c r="M413" s="211"/>
      <c r="N413" s="79"/>
      <c r="O413" s="79"/>
      <c r="P413" s="79"/>
      <c r="Q413" s="79"/>
      <c r="R413" s="79"/>
      <c r="S413" s="79"/>
      <c r="T413" s="80"/>
      <c r="AT413" s="17" t="s">
        <v>120</v>
      </c>
      <c r="AU413" s="17" t="s">
        <v>80</v>
      </c>
    </row>
    <row r="414" s="1" customFormat="1" ht="16.5" customHeight="1">
      <c r="B414" s="38"/>
      <c r="C414" s="197" t="s">
        <v>631</v>
      </c>
      <c r="D414" s="197" t="s">
        <v>113</v>
      </c>
      <c r="E414" s="198" t="s">
        <v>632</v>
      </c>
      <c r="F414" s="199" t="s">
        <v>633</v>
      </c>
      <c r="G414" s="200" t="s">
        <v>167</v>
      </c>
      <c r="H414" s="201">
        <v>165</v>
      </c>
      <c r="I414" s="202"/>
      <c r="J414" s="203">
        <f>ROUND(I414*H414,2)</f>
        <v>0</v>
      </c>
      <c r="K414" s="199" t="s">
        <v>117</v>
      </c>
      <c r="L414" s="43"/>
      <c r="M414" s="204" t="s">
        <v>21</v>
      </c>
      <c r="N414" s="205" t="s">
        <v>44</v>
      </c>
      <c r="O414" s="79"/>
      <c r="P414" s="206">
        <f>O414*H414</f>
        <v>0</v>
      </c>
      <c r="Q414" s="206">
        <v>0</v>
      </c>
      <c r="R414" s="206">
        <f>Q414*H414</f>
        <v>0</v>
      </c>
      <c r="S414" s="206">
        <v>0</v>
      </c>
      <c r="T414" s="207">
        <f>S414*H414</f>
        <v>0</v>
      </c>
      <c r="AR414" s="17" t="s">
        <v>118</v>
      </c>
      <c r="AT414" s="17" t="s">
        <v>113</v>
      </c>
      <c r="AU414" s="17" t="s">
        <v>80</v>
      </c>
      <c r="AY414" s="17" t="s">
        <v>111</v>
      </c>
      <c r="BE414" s="208">
        <f>IF(N414="základní",J414,0)</f>
        <v>0</v>
      </c>
      <c r="BF414" s="208">
        <f>IF(N414="snížená",J414,0)</f>
        <v>0</v>
      </c>
      <c r="BG414" s="208">
        <f>IF(N414="zákl. přenesená",J414,0)</f>
        <v>0</v>
      </c>
      <c r="BH414" s="208">
        <f>IF(N414="sníž. přenesená",J414,0)</f>
        <v>0</v>
      </c>
      <c r="BI414" s="208">
        <f>IF(N414="nulová",J414,0)</f>
        <v>0</v>
      </c>
      <c r="BJ414" s="17" t="s">
        <v>78</v>
      </c>
      <c r="BK414" s="208">
        <f>ROUND(I414*H414,2)</f>
        <v>0</v>
      </c>
      <c r="BL414" s="17" t="s">
        <v>118</v>
      </c>
      <c r="BM414" s="17" t="s">
        <v>634</v>
      </c>
    </row>
    <row r="415" s="1" customFormat="1">
      <c r="B415" s="38"/>
      <c r="C415" s="39"/>
      <c r="D415" s="209" t="s">
        <v>120</v>
      </c>
      <c r="E415" s="39"/>
      <c r="F415" s="210" t="s">
        <v>635</v>
      </c>
      <c r="G415" s="39"/>
      <c r="H415" s="39"/>
      <c r="I415" s="124"/>
      <c r="J415" s="39"/>
      <c r="K415" s="39"/>
      <c r="L415" s="43"/>
      <c r="M415" s="211"/>
      <c r="N415" s="79"/>
      <c r="O415" s="79"/>
      <c r="P415" s="79"/>
      <c r="Q415" s="79"/>
      <c r="R415" s="79"/>
      <c r="S415" s="79"/>
      <c r="T415" s="80"/>
      <c r="AT415" s="17" t="s">
        <v>120</v>
      </c>
      <c r="AU415" s="17" t="s">
        <v>80</v>
      </c>
    </row>
    <row r="416" s="1" customFormat="1" ht="16.5" customHeight="1">
      <c r="B416" s="38"/>
      <c r="C416" s="197" t="s">
        <v>636</v>
      </c>
      <c r="D416" s="197" t="s">
        <v>113</v>
      </c>
      <c r="E416" s="198" t="s">
        <v>637</v>
      </c>
      <c r="F416" s="199" t="s">
        <v>638</v>
      </c>
      <c r="G416" s="200" t="s">
        <v>167</v>
      </c>
      <c r="H416" s="201">
        <v>165</v>
      </c>
      <c r="I416" s="202"/>
      <c r="J416" s="203">
        <f>ROUND(I416*H416,2)</f>
        <v>0</v>
      </c>
      <c r="K416" s="199" t="s">
        <v>117</v>
      </c>
      <c r="L416" s="43"/>
      <c r="M416" s="204" t="s">
        <v>21</v>
      </c>
      <c r="N416" s="205" t="s">
        <v>44</v>
      </c>
      <c r="O416" s="79"/>
      <c r="P416" s="206">
        <f>O416*H416</f>
        <v>0</v>
      </c>
      <c r="Q416" s="206">
        <v>0</v>
      </c>
      <c r="R416" s="206">
        <f>Q416*H416</f>
        <v>0</v>
      </c>
      <c r="S416" s="206">
        <v>0</v>
      </c>
      <c r="T416" s="207">
        <f>S416*H416</f>
        <v>0</v>
      </c>
      <c r="AR416" s="17" t="s">
        <v>118</v>
      </c>
      <c r="AT416" s="17" t="s">
        <v>113</v>
      </c>
      <c r="AU416" s="17" t="s">
        <v>80</v>
      </c>
      <c r="AY416" s="17" t="s">
        <v>111</v>
      </c>
      <c r="BE416" s="208">
        <f>IF(N416="základní",J416,0)</f>
        <v>0</v>
      </c>
      <c r="BF416" s="208">
        <f>IF(N416="snížená",J416,0)</f>
        <v>0</v>
      </c>
      <c r="BG416" s="208">
        <f>IF(N416="zákl. přenesená",J416,0)</f>
        <v>0</v>
      </c>
      <c r="BH416" s="208">
        <f>IF(N416="sníž. přenesená",J416,0)</f>
        <v>0</v>
      </c>
      <c r="BI416" s="208">
        <f>IF(N416="nulová",J416,0)</f>
        <v>0</v>
      </c>
      <c r="BJ416" s="17" t="s">
        <v>78</v>
      </c>
      <c r="BK416" s="208">
        <f>ROUND(I416*H416,2)</f>
        <v>0</v>
      </c>
      <c r="BL416" s="17" t="s">
        <v>118</v>
      </c>
      <c r="BM416" s="17" t="s">
        <v>639</v>
      </c>
    </row>
    <row r="417" s="1" customFormat="1">
      <c r="B417" s="38"/>
      <c r="C417" s="39"/>
      <c r="D417" s="209" t="s">
        <v>120</v>
      </c>
      <c r="E417" s="39"/>
      <c r="F417" s="210" t="s">
        <v>640</v>
      </c>
      <c r="G417" s="39"/>
      <c r="H417" s="39"/>
      <c r="I417" s="124"/>
      <c r="J417" s="39"/>
      <c r="K417" s="39"/>
      <c r="L417" s="43"/>
      <c r="M417" s="211"/>
      <c r="N417" s="79"/>
      <c r="O417" s="79"/>
      <c r="P417" s="79"/>
      <c r="Q417" s="79"/>
      <c r="R417" s="79"/>
      <c r="S417" s="79"/>
      <c r="T417" s="80"/>
      <c r="AT417" s="17" t="s">
        <v>120</v>
      </c>
      <c r="AU417" s="17" t="s">
        <v>80</v>
      </c>
    </row>
    <row r="418" s="11" customFormat="1">
      <c r="B418" s="212"/>
      <c r="C418" s="213"/>
      <c r="D418" s="209" t="s">
        <v>124</v>
      </c>
      <c r="E418" s="214" t="s">
        <v>21</v>
      </c>
      <c r="F418" s="215" t="s">
        <v>641</v>
      </c>
      <c r="G418" s="213"/>
      <c r="H418" s="216">
        <v>0</v>
      </c>
      <c r="I418" s="217"/>
      <c r="J418" s="213"/>
      <c r="K418" s="213"/>
      <c r="L418" s="218"/>
      <c r="M418" s="219"/>
      <c r="N418" s="220"/>
      <c r="O418" s="220"/>
      <c r="P418" s="220"/>
      <c r="Q418" s="220"/>
      <c r="R418" s="220"/>
      <c r="S418" s="220"/>
      <c r="T418" s="221"/>
      <c r="AT418" s="222" t="s">
        <v>124</v>
      </c>
      <c r="AU418" s="222" t="s">
        <v>80</v>
      </c>
      <c r="AV418" s="11" t="s">
        <v>80</v>
      </c>
      <c r="AW418" s="11" t="s">
        <v>34</v>
      </c>
      <c r="AX418" s="11" t="s">
        <v>73</v>
      </c>
      <c r="AY418" s="222" t="s">
        <v>111</v>
      </c>
    </row>
    <row r="419" s="13" customFormat="1">
      <c r="B419" s="234"/>
      <c r="C419" s="235"/>
      <c r="D419" s="209" t="s">
        <v>124</v>
      </c>
      <c r="E419" s="236" t="s">
        <v>21</v>
      </c>
      <c r="F419" s="237" t="s">
        <v>642</v>
      </c>
      <c r="G419" s="235"/>
      <c r="H419" s="238">
        <v>0</v>
      </c>
      <c r="I419" s="239"/>
      <c r="J419" s="235"/>
      <c r="K419" s="235"/>
      <c r="L419" s="240"/>
      <c r="M419" s="241"/>
      <c r="N419" s="242"/>
      <c r="O419" s="242"/>
      <c r="P419" s="242"/>
      <c r="Q419" s="242"/>
      <c r="R419" s="242"/>
      <c r="S419" s="242"/>
      <c r="T419" s="243"/>
      <c r="AT419" s="244" t="s">
        <v>124</v>
      </c>
      <c r="AU419" s="244" t="s">
        <v>80</v>
      </c>
      <c r="AV419" s="13" t="s">
        <v>131</v>
      </c>
      <c r="AW419" s="13" t="s">
        <v>34</v>
      </c>
      <c r="AX419" s="13" t="s">
        <v>73</v>
      </c>
      <c r="AY419" s="244" t="s">
        <v>111</v>
      </c>
    </row>
    <row r="420" s="11" customFormat="1">
      <c r="B420" s="212"/>
      <c r="C420" s="213"/>
      <c r="D420" s="209" t="s">
        <v>124</v>
      </c>
      <c r="E420" s="214" t="s">
        <v>21</v>
      </c>
      <c r="F420" s="215" t="s">
        <v>643</v>
      </c>
      <c r="G420" s="213"/>
      <c r="H420" s="216">
        <v>33</v>
      </c>
      <c r="I420" s="217"/>
      <c r="J420" s="213"/>
      <c r="K420" s="213"/>
      <c r="L420" s="218"/>
      <c r="M420" s="219"/>
      <c r="N420" s="220"/>
      <c r="O420" s="220"/>
      <c r="P420" s="220"/>
      <c r="Q420" s="220"/>
      <c r="R420" s="220"/>
      <c r="S420" s="220"/>
      <c r="T420" s="221"/>
      <c r="AT420" s="222" t="s">
        <v>124</v>
      </c>
      <c r="AU420" s="222" t="s">
        <v>80</v>
      </c>
      <c r="AV420" s="11" t="s">
        <v>80</v>
      </c>
      <c r="AW420" s="11" t="s">
        <v>34</v>
      </c>
      <c r="AX420" s="11" t="s">
        <v>73</v>
      </c>
      <c r="AY420" s="222" t="s">
        <v>111</v>
      </c>
    </row>
    <row r="421" s="13" customFormat="1">
      <c r="B421" s="234"/>
      <c r="C421" s="235"/>
      <c r="D421" s="209" t="s">
        <v>124</v>
      </c>
      <c r="E421" s="236" t="s">
        <v>21</v>
      </c>
      <c r="F421" s="237" t="s">
        <v>644</v>
      </c>
      <c r="G421" s="235"/>
      <c r="H421" s="238">
        <v>33</v>
      </c>
      <c r="I421" s="239"/>
      <c r="J421" s="235"/>
      <c r="K421" s="235"/>
      <c r="L421" s="240"/>
      <c r="M421" s="241"/>
      <c r="N421" s="242"/>
      <c r="O421" s="242"/>
      <c r="P421" s="242"/>
      <c r="Q421" s="242"/>
      <c r="R421" s="242"/>
      <c r="S421" s="242"/>
      <c r="T421" s="243"/>
      <c r="AT421" s="244" t="s">
        <v>124</v>
      </c>
      <c r="AU421" s="244" t="s">
        <v>80</v>
      </c>
      <c r="AV421" s="13" t="s">
        <v>131</v>
      </c>
      <c r="AW421" s="13" t="s">
        <v>34</v>
      </c>
      <c r="AX421" s="13" t="s">
        <v>73</v>
      </c>
      <c r="AY421" s="244" t="s">
        <v>111</v>
      </c>
    </row>
    <row r="422" s="11" customFormat="1">
      <c r="B422" s="212"/>
      <c r="C422" s="213"/>
      <c r="D422" s="209" t="s">
        <v>124</v>
      </c>
      <c r="E422" s="214" t="s">
        <v>21</v>
      </c>
      <c r="F422" s="215" t="s">
        <v>645</v>
      </c>
      <c r="G422" s="213"/>
      <c r="H422" s="216">
        <v>48</v>
      </c>
      <c r="I422" s="217"/>
      <c r="J422" s="213"/>
      <c r="K422" s="213"/>
      <c r="L422" s="218"/>
      <c r="M422" s="219"/>
      <c r="N422" s="220"/>
      <c r="O422" s="220"/>
      <c r="P422" s="220"/>
      <c r="Q422" s="220"/>
      <c r="R422" s="220"/>
      <c r="S422" s="220"/>
      <c r="T422" s="221"/>
      <c r="AT422" s="222" t="s">
        <v>124</v>
      </c>
      <c r="AU422" s="222" t="s">
        <v>80</v>
      </c>
      <c r="AV422" s="11" t="s">
        <v>80</v>
      </c>
      <c r="AW422" s="11" t="s">
        <v>34</v>
      </c>
      <c r="AX422" s="11" t="s">
        <v>73</v>
      </c>
      <c r="AY422" s="222" t="s">
        <v>111</v>
      </c>
    </row>
    <row r="423" s="11" customFormat="1">
      <c r="B423" s="212"/>
      <c r="C423" s="213"/>
      <c r="D423" s="209" t="s">
        <v>124</v>
      </c>
      <c r="E423" s="214" t="s">
        <v>21</v>
      </c>
      <c r="F423" s="215" t="s">
        <v>646</v>
      </c>
      <c r="G423" s="213"/>
      <c r="H423" s="216">
        <v>52</v>
      </c>
      <c r="I423" s="217"/>
      <c r="J423" s="213"/>
      <c r="K423" s="213"/>
      <c r="L423" s="218"/>
      <c r="M423" s="219"/>
      <c r="N423" s="220"/>
      <c r="O423" s="220"/>
      <c r="P423" s="220"/>
      <c r="Q423" s="220"/>
      <c r="R423" s="220"/>
      <c r="S423" s="220"/>
      <c r="T423" s="221"/>
      <c r="AT423" s="222" t="s">
        <v>124</v>
      </c>
      <c r="AU423" s="222" t="s">
        <v>80</v>
      </c>
      <c r="AV423" s="11" t="s">
        <v>80</v>
      </c>
      <c r="AW423" s="11" t="s">
        <v>34</v>
      </c>
      <c r="AX423" s="11" t="s">
        <v>73</v>
      </c>
      <c r="AY423" s="222" t="s">
        <v>111</v>
      </c>
    </row>
    <row r="424" s="13" customFormat="1">
      <c r="B424" s="234"/>
      <c r="C424" s="235"/>
      <c r="D424" s="209" t="s">
        <v>124</v>
      </c>
      <c r="E424" s="236" t="s">
        <v>21</v>
      </c>
      <c r="F424" s="237" t="s">
        <v>647</v>
      </c>
      <c r="G424" s="235"/>
      <c r="H424" s="238">
        <v>100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AT424" s="244" t="s">
        <v>124</v>
      </c>
      <c r="AU424" s="244" t="s">
        <v>80</v>
      </c>
      <c r="AV424" s="13" t="s">
        <v>131</v>
      </c>
      <c r="AW424" s="13" t="s">
        <v>34</v>
      </c>
      <c r="AX424" s="13" t="s">
        <v>73</v>
      </c>
      <c r="AY424" s="244" t="s">
        <v>111</v>
      </c>
    </row>
    <row r="425" s="11" customFormat="1">
      <c r="B425" s="212"/>
      <c r="C425" s="213"/>
      <c r="D425" s="209" t="s">
        <v>124</v>
      </c>
      <c r="E425" s="214" t="s">
        <v>21</v>
      </c>
      <c r="F425" s="215" t="s">
        <v>648</v>
      </c>
      <c r="G425" s="213"/>
      <c r="H425" s="216">
        <v>32</v>
      </c>
      <c r="I425" s="217"/>
      <c r="J425" s="213"/>
      <c r="K425" s="213"/>
      <c r="L425" s="218"/>
      <c r="M425" s="219"/>
      <c r="N425" s="220"/>
      <c r="O425" s="220"/>
      <c r="P425" s="220"/>
      <c r="Q425" s="220"/>
      <c r="R425" s="220"/>
      <c r="S425" s="220"/>
      <c r="T425" s="221"/>
      <c r="AT425" s="222" t="s">
        <v>124</v>
      </c>
      <c r="AU425" s="222" t="s">
        <v>80</v>
      </c>
      <c r="AV425" s="11" t="s">
        <v>80</v>
      </c>
      <c r="AW425" s="11" t="s">
        <v>34</v>
      </c>
      <c r="AX425" s="11" t="s">
        <v>73</v>
      </c>
      <c r="AY425" s="222" t="s">
        <v>111</v>
      </c>
    </row>
    <row r="426" s="13" customFormat="1">
      <c r="B426" s="234"/>
      <c r="C426" s="235"/>
      <c r="D426" s="209" t="s">
        <v>124</v>
      </c>
      <c r="E426" s="236" t="s">
        <v>21</v>
      </c>
      <c r="F426" s="237" t="s">
        <v>649</v>
      </c>
      <c r="G426" s="235"/>
      <c r="H426" s="238">
        <v>32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AT426" s="244" t="s">
        <v>124</v>
      </c>
      <c r="AU426" s="244" t="s">
        <v>80</v>
      </c>
      <c r="AV426" s="13" t="s">
        <v>131</v>
      </c>
      <c r="AW426" s="13" t="s">
        <v>34</v>
      </c>
      <c r="AX426" s="13" t="s">
        <v>73</v>
      </c>
      <c r="AY426" s="244" t="s">
        <v>111</v>
      </c>
    </row>
    <row r="427" s="12" customFormat="1">
      <c r="B427" s="223"/>
      <c r="C427" s="224"/>
      <c r="D427" s="209" t="s">
        <v>124</v>
      </c>
      <c r="E427" s="225" t="s">
        <v>21</v>
      </c>
      <c r="F427" s="226" t="s">
        <v>126</v>
      </c>
      <c r="G427" s="224"/>
      <c r="H427" s="227">
        <v>165</v>
      </c>
      <c r="I427" s="228"/>
      <c r="J427" s="224"/>
      <c r="K427" s="224"/>
      <c r="L427" s="229"/>
      <c r="M427" s="230"/>
      <c r="N427" s="231"/>
      <c r="O427" s="231"/>
      <c r="P427" s="231"/>
      <c r="Q427" s="231"/>
      <c r="R427" s="231"/>
      <c r="S427" s="231"/>
      <c r="T427" s="232"/>
      <c r="AT427" s="233" t="s">
        <v>124</v>
      </c>
      <c r="AU427" s="233" t="s">
        <v>80</v>
      </c>
      <c r="AV427" s="12" t="s">
        <v>118</v>
      </c>
      <c r="AW427" s="12" t="s">
        <v>34</v>
      </c>
      <c r="AX427" s="12" t="s">
        <v>78</v>
      </c>
      <c r="AY427" s="233" t="s">
        <v>111</v>
      </c>
    </row>
    <row r="428" s="1" customFormat="1" ht="33.75" customHeight="1">
      <c r="B428" s="38"/>
      <c r="C428" s="197" t="s">
        <v>650</v>
      </c>
      <c r="D428" s="197" t="s">
        <v>113</v>
      </c>
      <c r="E428" s="198" t="s">
        <v>651</v>
      </c>
      <c r="F428" s="199" t="s">
        <v>652</v>
      </c>
      <c r="G428" s="200" t="s">
        <v>167</v>
      </c>
      <c r="H428" s="201">
        <v>16</v>
      </c>
      <c r="I428" s="202"/>
      <c r="J428" s="203">
        <f>ROUND(I428*H428,2)</f>
        <v>0</v>
      </c>
      <c r="K428" s="199" t="s">
        <v>117</v>
      </c>
      <c r="L428" s="43"/>
      <c r="M428" s="204" t="s">
        <v>21</v>
      </c>
      <c r="N428" s="205" t="s">
        <v>44</v>
      </c>
      <c r="O428" s="79"/>
      <c r="P428" s="206">
        <f>O428*H428</f>
        <v>0</v>
      </c>
      <c r="Q428" s="206">
        <v>0</v>
      </c>
      <c r="R428" s="206">
        <f>Q428*H428</f>
        <v>0</v>
      </c>
      <c r="S428" s="206">
        <v>0</v>
      </c>
      <c r="T428" s="207">
        <f>S428*H428</f>
        <v>0</v>
      </c>
      <c r="AR428" s="17" t="s">
        <v>118</v>
      </c>
      <c r="AT428" s="17" t="s">
        <v>113</v>
      </c>
      <c r="AU428" s="17" t="s">
        <v>80</v>
      </c>
      <c r="AY428" s="17" t="s">
        <v>111</v>
      </c>
      <c r="BE428" s="208">
        <f>IF(N428="základní",J428,0)</f>
        <v>0</v>
      </c>
      <c r="BF428" s="208">
        <f>IF(N428="snížená",J428,0)</f>
        <v>0</v>
      </c>
      <c r="BG428" s="208">
        <f>IF(N428="zákl. přenesená",J428,0)</f>
        <v>0</v>
      </c>
      <c r="BH428" s="208">
        <f>IF(N428="sníž. přenesená",J428,0)</f>
        <v>0</v>
      </c>
      <c r="BI428" s="208">
        <f>IF(N428="nulová",J428,0)</f>
        <v>0</v>
      </c>
      <c r="BJ428" s="17" t="s">
        <v>78</v>
      </c>
      <c r="BK428" s="208">
        <f>ROUND(I428*H428,2)</f>
        <v>0</v>
      </c>
      <c r="BL428" s="17" t="s">
        <v>118</v>
      </c>
      <c r="BM428" s="17" t="s">
        <v>653</v>
      </c>
    </row>
    <row r="429" s="1" customFormat="1">
      <c r="B429" s="38"/>
      <c r="C429" s="39"/>
      <c r="D429" s="209" t="s">
        <v>120</v>
      </c>
      <c r="E429" s="39"/>
      <c r="F429" s="210" t="s">
        <v>654</v>
      </c>
      <c r="G429" s="39"/>
      <c r="H429" s="39"/>
      <c r="I429" s="124"/>
      <c r="J429" s="39"/>
      <c r="K429" s="39"/>
      <c r="L429" s="43"/>
      <c r="M429" s="211"/>
      <c r="N429" s="79"/>
      <c r="O429" s="79"/>
      <c r="P429" s="79"/>
      <c r="Q429" s="79"/>
      <c r="R429" s="79"/>
      <c r="S429" s="79"/>
      <c r="T429" s="80"/>
      <c r="AT429" s="17" t="s">
        <v>120</v>
      </c>
      <c r="AU429" s="17" t="s">
        <v>80</v>
      </c>
    </row>
    <row r="430" s="1" customFormat="1" ht="22.5" customHeight="1">
      <c r="B430" s="38"/>
      <c r="C430" s="197" t="s">
        <v>655</v>
      </c>
      <c r="D430" s="197" t="s">
        <v>113</v>
      </c>
      <c r="E430" s="198" t="s">
        <v>656</v>
      </c>
      <c r="F430" s="199" t="s">
        <v>657</v>
      </c>
      <c r="G430" s="200" t="s">
        <v>116</v>
      </c>
      <c r="H430" s="201">
        <v>91</v>
      </c>
      <c r="I430" s="202"/>
      <c r="J430" s="203">
        <f>ROUND(I430*H430,2)</f>
        <v>0</v>
      </c>
      <c r="K430" s="199" t="s">
        <v>117</v>
      </c>
      <c r="L430" s="43"/>
      <c r="M430" s="204" t="s">
        <v>21</v>
      </c>
      <c r="N430" s="205" t="s">
        <v>44</v>
      </c>
      <c r="O430" s="79"/>
      <c r="P430" s="206">
        <f>O430*H430</f>
        <v>0</v>
      </c>
      <c r="Q430" s="206">
        <v>0</v>
      </c>
      <c r="R430" s="206">
        <f>Q430*H430</f>
        <v>0</v>
      </c>
      <c r="S430" s="206">
        <v>0</v>
      </c>
      <c r="T430" s="207">
        <f>S430*H430</f>
        <v>0</v>
      </c>
      <c r="AR430" s="17" t="s">
        <v>118</v>
      </c>
      <c r="AT430" s="17" t="s">
        <v>113</v>
      </c>
      <c r="AU430" s="17" t="s">
        <v>80</v>
      </c>
      <c r="AY430" s="17" t="s">
        <v>111</v>
      </c>
      <c r="BE430" s="208">
        <f>IF(N430="základní",J430,0)</f>
        <v>0</v>
      </c>
      <c r="BF430" s="208">
        <f>IF(N430="snížená",J430,0)</f>
        <v>0</v>
      </c>
      <c r="BG430" s="208">
        <f>IF(N430="zákl. přenesená",J430,0)</f>
        <v>0</v>
      </c>
      <c r="BH430" s="208">
        <f>IF(N430="sníž. přenesená",J430,0)</f>
        <v>0</v>
      </c>
      <c r="BI430" s="208">
        <f>IF(N430="nulová",J430,0)</f>
        <v>0</v>
      </c>
      <c r="BJ430" s="17" t="s">
        <v>78</v>
      </c>
      <c r="BK430" s="208">
        <f>ROUND(I430*H430,2)</f>
        <v>0</v>
      </c>
      <c r="BL430" s="17" t="s">
        <v>118</v>
      </c>
      <c r="BM430" s="17" t="s">
        <v>658</v>
      </c>
    </row>
    <row r="431" s="1" customFormat="1">
      <c r="B431" s="38"/>
      <c r="C431" s="39"/>
      <c r="D431" s="209" t="s">
        <v>120</v>
      </c>
      <c r="E431" s="39"/>
      <c r="F431" s="210" t="s">
        <v>654</v>
      </c>
      <c r="G431" s="39"/>
      <c r="H431" s="39"/>
      <c r="I431" s="124"/>
      <c r="J431" s="39"/>
      <c r="K431" s="39"/>
      <c r="L431" s="43"/>
      <c r="M431" s="211"/>
      <c r="N431" s="79"/>
      <c r="O431" s="79"/>
      <c r="P431" s="79"/>
      <c r="Q431" s="79"/>
      <c r="R431" s="79"/>
      <c r="S431" s="79"/>
      <c r="T431" s="80"/>
      <c r="AT431" s="17" t="s">
        <v>120</v>
      </c>
      <c r="AU431" s="17" t="s">
        <v>80</v>
      </c>
    </row>
    <row r="432" s="10" customFormat="1" ht="22.8" customHeight="1">
      <c r="B432" s="181"/>
      <c r="C432" s="182"/>
      <c r="D432" s="183" t="s">
        <v>72</v>
      </c>
      <c r="E432" s="195" t="s">
        <v>659</v>
      </c>
      <c r="F432" s="195" t="s">
        <v>660</v>
      </c>
      <c r="G432" s="182"/>
      <c r="H432" s="182"/>
      <c r="I432" s="185"/>
      <c r="J432" s="196">
        <f>BK432</f>
        <v>0</v>
      </c>
      <c r="K432" s="182"/>
      <c r="L432" s="187"/>
      <c r="M432" s="188"/>
      <c r="N432" s="189"/>
      <c r="O432" s="189"/>
      <c r="P432" s="190">
        <f>SUM(P433:P449)</f>
        <v>0</v>
      </c>
      <c r="Q432" s="189"/>
      <c r="R432" s="190">
        <f>SUM(R433:R449)</f>
        <v>0</v>
      </c>
      <c r="S432" s="189"/>
      <c r="T432" s="191">
        <f>SUM(T433:T449)</f>
        <v>0</v>
      </c>
      <c r="AR432" s="192" t="s">
        <v>78</v>
      </c>
      <c r="AT432" s="193" t="s">
        <v>72</v>
      </c>
      <c r="AU432" s="193" t="s">
        <v>78</v>
      </c>
      <c r="AY432" s="192" t="s">
        <v>111</v>
      </c>
      <c r="BK432" s="194">
        <f>SUM(BK433:BK449)</f>
        <v>0</v>
      </c>
    </row>
    <row r="433" s="1" customFormat="1" ht="16.5" customHeight="1">
      <c r="B433" s="38"/>
      <c r="C433" s="197" t="s">
        <v>661</v>
      </c>
      <c r="D433" s="197" t="s">
        <v>113</v>
      </c>
      <c r="E433" s="198" t="s">
        <v>662</v>
      </c>
      <c r="F433" s="199" t="s">
        <v>663</v>
      </c>
      <c r="G433" s="200" t="s">
        <v>339</v>
      </c>
      <c r="H433" s="201">
        <v>218.07400000000001</v>
      </c>
      <c r="I433" s="202"/>
      <c r="J433" s="203">
        <f>ROUND(I433*H433,2)</f>
        <v>0</v>
      </c>
      <c r="K433" s="199" t="s">
        <v>117</v>
      </c>
      <c r="L433" s="43"/>
      <c r="M433" s="204" t="s">
        <v>21</v>
      </c>
      <c r="N433" s="205" t="s">
        <v>44</v>
      </c>
      <c r="O433" s="79"/>
      <c r="P433" s="206">
        <f>O433*H433</f>
        <v>0</v>
      </c>
      <c r="Q433" s="206">
        <v>0</v>
      </c>
      <c r="R433" s="206">
        <f>Q433*H433</f>
        <v>0</v>
      </c>
      <c r="S433" s="206">
        <v>0</v>
      </c>
      <c r="T433" s="207">
        <f>S433*H433</f>
        <v>0</v>
      </c>
      <c r="AR433" s="17" t="s">
        <v>118</v>
      </c>
      <c r="AT433" s="17" t="s">
        <v>113</v>
      </c>
      <c r="AU433" s="17" t="s">
        <v>80</v>
      </c>
      <c r="AY433" s="17" t="s">
        <v>111</v>
      </c>
      <c r="BE433" s="208">
        <f>IF(N433="základní",J433,0)</f>
        <v>0</v>
      </c>
      <c r="BF433" s="208">
        <f>IF(N433="snížená",J433,0)</f>
        <v>0</v>
      </c>
      <c r="BG433" s="208">
        <f>IF(N433="zákl. přenesená",J433,0)</f>
        <v>0</v>
      </c>
      <c r="BH433" s="208">
        <f>IF(N433="sníž. přenesená",J433,0)</f>
        <v>0</v>
      </c>
      <c r="BI433" s="208">
        <f>IF(N433="nulová",J433,0)</f>
        <v>0</v>
      </c>
      <c r="BJ433" s="17" t="s">
        <v>78</v>
      </c>
      <c r="BK433" s="208">
        <f>ROUND(I433*H433,2)</f>
        <v>0</v>
      </c>
      <c r="BL433" s="17" t="s">
        <v>118</v>
      </c>
      <c r="BM433" s="17" t="s">
        <v>664</v>
      </c>
    </row>
    <row r="434" s="1" customFormat="1">
      <c r="B434" s="38"/>
      <c r="C434" s="39"/>
      <c r="D434" s="209" t="s">
        <v>120</v>
      </c>
      <c r="E434" s="39"/>
      <c r="F434" s="210" t="s">
        <v>665</v>
      </c>
      <c r="G434" s="39"/>
      <c r="H434" s="39"/>
      <c r="I434" s="124"/>
      <c r="J434" s="39"/>
      <c r="K434" s="39"/>
      <c r="L434" s="43"/>
      <c r="M434" s="211"/>
      <c r="N434" s="79"/>
      <c r="O434" s="79"/>
      <c r="P434" s="79"/>
      <c r="Q434" s="79"/>
      <c r="R434" s="79"/>
      <c r="S434" s="79"/>
      <c r="T434" s="80"/>
      <c r="AT434" s="17" t="s">
        <v>120</v>
      </c>
      <c r="AU434" s="17" t="s">
        <v>80</v>
      </c>
    </row>
    <row r="435" s="1" customFormat="1" ht="22.5" customHeight="1">
      <c r="B435" s="38"/>
      <c r="C435" s="197" t="s">
        <v>666</v>
      </c>
      <c r="D435" s="197" t="s">
        <v>113</v>
      </c>
      <c r="E435" s="198" t="s">
        <v>667</v>
      </c>
      <c r="F435" s="199" t="s">
        <v>668</v>
      </c>
      <c r="G435" s="200" t="s">
        <v>339</v>
      </c>
      <c r="H435" s="201">
        <v>1679.3009999999999</v>
      </c>
      <c r="I435" s="202"/>
      <c r="J435" s="203">
        <f>ROUND(I435*H435,2)</f>
        <v>0</v>
      </c>
      <c r="K435" s="199" t="s">
        <v>117</v>
      </c>
      <c r="L435" s="43"/>
      <c r="M435" s="204" t="s">
        <v>21</v>
      </c>
      <c r="N435" s="205" t="s">
        <v>44</v>
      </c>
      <c r="O435" s="79"/>
      <c r="P435" s="206">
        <f>O435*H435</f>
        <v>0</v>
      </c>
      <c r="Q435" s="206">
        <v>0</v>
      </c>
      <c r="R435" s="206">
        <f>Q435*H435</f>
        <v>0</v>
      </c>
      <c r="S435" s="206">
        <v>0</v>
      </c>
      <c r="T435" s="207">
        <f>S435*H435</f>
        <v>0</v>
      </c>
      <c r="AR435" s="17" t="s">
        <v>118</v>
      </c>
      <c r="AT435" s="17" t="s">
        <v>113</v>
      </c>
      <c r="AU435" s="17" t="s">
        <v>80</v>
      </c>
      <c r="AY435" s="17" t="s">
        <v>111</v>
      </c>
      <c r="BE435" s="208">
        <f>IF(N435="základní",J435,0)</f>
        <v>0</v>
      </c>
      <c r="BF435" s="208">
        <f>IF(N435="snížená",J435,0)</f>
        <v>0</v>
      </c>
      <c r="BG435" s="208">
        <f>IF(N435="zákl. přenesená",J435,0)</f>
        <v>0</v>
      </c>
      <c r="BH435" s="208">
        <f>IF(N435="sníž. přenesená",J435,0)</f>
        <v>0</v>
      </c>
      <c r="BI435" s="208">
        <f>IF(N435="nulová",J435,0)</f>
        <v>0</v>
      </c>
      <c r="BJ435" s="17" t="s">
        <v>78</v>
      </c>
      <c r="BK435" s="208">
        <f>ROUND(I435*H435,2)</f>
        <v>0</v>
      </c>
      <c r="BL435" s="17" t="s">
        <v>118</v>
      </c>
      <c r="BM435" s="17" t="s">
        <v>669</v>
      </c>
    </row>
    <row r="436" s="1" customFormat="1">
      <c r="B436" s="38"/>
      <c r="C436" s="39"/>
      <c r="D436" s="209" t="s">
        <v>120</v>
      </c>
      <c r="E436" s="39"/>
      <c r="F436" s="210" t="s">
        <v>665</v>
      </c>
      <c r="G436" s="39"/>
      <c r="H436" s="39"/>
      <c r="I436" s="124"/>
      <c r="J436" s="39"/>
      <c r="K436" s="39"/>
      <c r="L436" s="43"/>
      <c r="M436" s="211"/>
      <c r="N436" s="79"/>
      <c r="O436" s="79"/>
      <c r="P436" s="79"/>
      <c r="Q436" s="79"/>
      <c r="R436" s="79"/>
      <c r="S436" s="79"/>
      <c r="T436" s="80"/>
      <c r="AT436" s="17" t="s">
        <v>120</v>
      </c>
      <c r="AU436" s="17" t="s">
        <v>80</v>
      </c>
    </row>
    <row r="437" s="1" customFormat="1">
      <c r="B437" s="38"/>
      <c r="C437" s="39"/>
      <c r="D437" s="209" t="s">
        <v>122</v>
      </c>
      <c r="E437" s="39"/>
      <c r="F437" s="210" t="s">
        <v>670</v>
      </c>
      <c r="G437" s="39"/>
      <c r="H437" s="39"/>
      <c r="I437" s="124"/>
      <c r="J437" s="39"/>
      <c r="K437" s="39"/>
      <c r="L437" s="43"/>
      <c r="M437" s="211"/>
      <c r="N437" s="79"/>
      <c r="O437" s="79"/>
      <c r="P437" s="79"/>
      <c r="Q437" s="79"/>
      <c r="R437" s="79"/>
      <c r="S437" s="79"/>
      <c r="T437" s="80"/>
      <c r="AT437" s="17" t="s">
        <v>122</v>
      </c>
      <c r="AU437" s="17" t="s">
        <v>80</v>
      </c>
    </row>
    <row r="438" s="11" customFormat="1">
      <c r="B438" s="212"/>
      <c r="C438" s="213"/>
      <c r="D438" s="209" t="s">
        <v>124</v>
      </c>
      <c r="E438" s="214" t="s">
        <v>21</v>
      </c>
      <c r="F438" s="215" t="s">
        <v>671</v>
      </c>
      <c r="G438" s="213"/>
      <c r="H438" s="216">
        <v>1679.3009999999999</v>
      </c>
      <c r="I438" s="217"/>
      <c r="J438" s="213"/>
      <c r="K438" s="213"/>
      <c r="L438" s="218"/>
      <c r="M438" s="219"/>
      <c r="N438" s="220"/>
      <c r="O438" s="220"/>
      <c r="P438" s="220"/>
      <c r="Q438" s="220"/>
      <c r="R438" s="220"/>
      <c r="S438" s="220"/>
      <c r="T438" s="221"/>
      <c r="AT438" s="222" t="s">
        <v>124</v>
      </c>
      <c r="AU438" s="222" t="s">
        <v>80</v>
      </c>
      <c r="AV438" s="11" t="s">
        <v>80</v>
      </c>
      <c r="AW438" s="11" t="s">
        <v>34</v>
      </c>
      <c r="AX438" s="11" t="s">
        <v>73</v>
      </c>
      <c r="AY438" s="222" t="s">
        <v>111</v>
      </c>
    </row>
    <row r="439" s="12" customFormat="1">
      <c r="B439" s="223"/>
      <c r="C439" s="224"/>
      <c r="D439" s="209" t="s">
        <v>124</v>
      </c>
      <c r="E439" s="225" t="s">
        <v>21</v>
      </c>
      <c r="F439" s="226" t="s">
        <v>126</v>
      </c>
      <c r="G439" s="224"/>
      <c r="H439" s="227">
        <v>1679.3009999999999</v>
      </c>
      <c r="I439" s="228"/>
      <c r="J439" s="224"/>
      <c r="K439" s="224"/>
      <c r="L439" s="229"/>
      <c r="M439" s="230"/>
      <c r="N439" s="231"/>
      <c r="O439" s="231"/>
      <c r="P439" s="231"/>
      <c r="Q439" s="231"/>
      <c r="R439" s="231"/>
      <c r="S439" s="231"/>
      <c r="T439" s="232"/>
      <c r="AT439" s="233" t="s">
        <v>124</v>
      </c>
      <c r="AU439" s="233" t="s">
        <v>80</v>
      </c>
      <c r="AV439" s="12" t="s">
        <v>118</v>
      </c>
      <c r="AW439" s="12" t="s">
        <v>34</v>
      </c>
      <c r="AX439" s="12" t="s">
        <v>78</v>
      </c>
      <c r="AY439" s="233" t="s">
        <v>111</v>
      </c>
    </row>
    <row r="440" s="1" customFormat="1" ht="22.5" customHeight="1">
      <c r="B440" s="38"/>
      <c r="C440" s="197" t="s">
        <v>672</v>
      </c>
      <c r="D440" s="197" t="s">
        <v>113</v>
      </c>
      <c r="E440" s="198" t="s">
        <v>673</v>
      </c>
      <c r="F440" s="199" t="s">
        <v>674</v>
      </c>
      <c r="G440" s="200" t="s">
        <v>339</v>
      </c>
      <c r="H440" s="201">
        <v>16.542999999999999</v>
      </c>
      <c r="I440" s="202"/>
      <c r="J440" s="203">
        <f>ROUND(I440*H440,2)</f>
        <v>0</v>
      </c>
      <c r="K440" s="199" t="s">
        <v>117</v>
      </c>
      <c r="L440" s="43"/>
      <c r="M440" s="204" t="s">
        <v>21</v>
      </c>
      <c r="N440" s="205" t="s">
        <v>44</v>
      </c>
      <c r="O440" s="79"/>
      <c r="P440" s="206">
        <f>O440*H440</f>
        <v>0</v>
      </c>
      <c r="Q440" s="206">
        <v>0</v>
      </c>
      <c r="R440" s="206">
        <f>Q440*H440</f>
        <v>0</v>
      </c>
      <c r="S440" s="206">
        <v>0</v>
      </c>
      <c r="T440" s="207">
        <f>S440*H440</f>
        <v>0</v>
      </c>
      <c r="AR440" s="17" t="s">
        <v>118</v>
      </c>
      <c r="AT440" s="17" t="s">
        <v>113</v>
      </c>
      <c r="AU440" s="17" t="s">
        <v>80</v>
      </c>
      <c r="AY440" s="17" t="s">
        <v>111</v>
      </c>
      <c r="BE440" s="208">
        <f>IF(N440="základní",J440,0)</f>
        <v>0</v>
      </c>
      <c r="BF440" s="208">
        <f>IF(N440="snížená",J440,0)</f>
        <v>0</v>
      </c>
      <c r="BG440" s="208">
        <f>IF(N440="zákl. přenesená",J440,0)</f>
        <v>0</v>
      </c>
      <c r="BH440" s="208">
        <f>IF(N440="sníž. přenesená",J440,0)</f>
        <v>0</v>
      </c>
      <c r="BI440" s="208">
        <f>IF(N440="nulová",J440,0)</f>
        <v>0</v>
      </c>
      <c r="BJ440" s="17" t="s">
        <v>78</v>
      </c>
      <c r="BK440" s="208">
        <f>ROUND(I440*H440,2)</f>
        <v>0</v>
      </c>
      <c r="BL440" s="17" t="s">
        <v>118</v>
      </c>
      <c r="BM440" s="17" t="s">
        <v>675</v>
      </c>
    </row>
    <row r="441" s="1" customFormat="1">
      <c r="B441" s="38"/>
      <c r="C441" s="39"/>
      <c r="D441" s="209" t="s">
        <v>120</v>
      </c>
      <c r="E441" s="39"/>
      <c r="F441" s="210" t="s">
        <v>676</v>
      </c>
      <c r="G441" s="39"/>
      <c r="H441" s="39"/>
      <c r="I441" s="124"/>
      <c r="J441" s="39"/>
      <c r="K441" s="39"/>
      <c r="L441" s="43"/>
      <c r="M441" s="211"/>
      <c r="N441" s="79"/>
      <c r="O441" s="79"/>
      <c r="P441" s="79"/>
      <c r="Q441" s="79"/>
      <c r="R441" s="79"/>
      <c r="S441" s="79"/>
      <c r="T441" s="80"/>
      <c r="AT441" s="17" t="s">
        <v>120</v>
      </c>
      <c r="AU441" s="17" t="s">
        <v>80</v>
      </c>
    </row>
    <row r="442" s="11" customFormat="1">
      <c r="B442" s="212"/>
      <c r="C442" s="213"/>
      <c r="D442" s="209" t="s">
        <v>124</v>
      </c>
      <c r="E442" s="214" t="s">
        <v>21</v>
      </c>
      <c r="F442" s="215" t="s">
        <v>677</v>
      </c>
      <c r="G442" s="213"/>
      <c r="H442" s="216">
        <v>16.542999999999999</v>
      </c>
      <c r="I442" s="217"/>
      <c r="J442" s="213"/>
      <c r="K442" s="213"/>
      <c r="L442" s="218"/>
      <c r="M442" s="219"/>
      <c r="N442" s="220"/>
      <c r="O442" s="220"/>
      <c r="P442" s="220"/>
      <c r="Q442" s="220"/>
      <c r="R442" s="220"/>
      <c r="S442" s="220"/>
      <c r="T442" s="221"/>
      <c r="AT442" s="222" t="s">
        <v>124</v>
      </c>
      <c r="AU442" s="222" t="s">
        <v>80</v>
      </c>
      <c r="AV442" s="11" t="s">
        <v>80</v>
      </c>
      <c r="AW442" s="11" t="s">
        <v>34</v>
      </c>
      <c r="AX442" s="11" t="s">
        <v>73</v>
      </c>
      <c r="AY442" s="222" t="s">
        <v>111</v>
      </c>
    </row>
    <row r="443" s="12" customFormat="1">
      <c r="B443" s="223"/>
      <c r="C443" s="224"/>
      <c r="D443" s="209" t="s">
        <v>124</v>
      </c>
      <c r="E443" s="225" t="s">
        <v>21</v>
      </c>
      <c r="F443" s="226" t="s">
        <v>126</v>
      </c>
      <c r="G443" s="224"/>
      <c r="H443" s="227">
        <v>16.542999999999999</v>
      </c>
      <c r="I443" s="228"/>
      <c r="J443" s="224"/>
      <c r="K443" s="224"/>
      <c r="L443" s="229"/>
      <c r="M443" s="230"/>
      <c r="N443" s="231"/>
      <c r="O443" s="231"/>
      <c r="P443" s="231"/>
      <c r="Q443" s="231"/>
      <c r="R443" s="231"/>
      <c r="S443" s="231"/>
      <c r="T443" s="232"/>
      <c r="AT443" s="233" t="s">
        <v>124</v>
      </c>
      <c r="AU443" s="233" t="s">
        <v>80</v>
      </c>
      <c r="AV443" s="12" t="s">
        <v>118</v>
      </c>
      <c r="AW443" s="12" t="s">
        <v>34</v>
      </c>
      <c r="AX443" s="12" t="s">
        <v>78</v>
      </c>
      <c r="AY443" s="233" t="s">
        <v>111</v>
      </c>
    </row>
    <row r="444" s="1" customFormat="1" ht="22.5" customHeight="1">
      <c r="B444" s="38"/>
      <c r="C444" s="197" t="s">
        <v>678</v>
      </c>
      <c r="D444" s="197" t="s">
        <v>113</v>
      </c>
      <c r="E444" s="198" t="s">
        <v>679</v>
      </c>
      <c r="F444" s="199" t="s">
        <v>680</v>
      </c>
      <c r="G444" s="200" t="s">
        <v>339</v>
      </c>
      <c r="H444" s="201">
        <v>24.698</v>
      </c>
      <c r="I444" s="202"/>
      <c r="J444" s="203">
        <f>ROUND(I444*H444,2)</f>
        <v>0</v>
      </c>
      <c r="K444" s="199" t="s">
        <v>117</v>
      </c>
      <c r="L444" s="43"/>
      <c r="M444" s="204" t="s">
        <v>21</v>
      </c>
      <c r="N444" s="205" t="s">
        <v>44</v>
      </c>
      <c r="O444" s="79"/>
      <c r="P444" s="206">
        <f>O444*H444</f>
        <v>0</v>
      </c>
      <c r="Q444" s="206">
        <v>0</v>
      </c>
      <c r="R444" s="206">
        <f>Q444*H444</f>
        <v>0</v>
      </c>
      <c r="S444" s="206">
        <v>0</v>
      </c>
      <c r="T444" s="207">
        <f>S444*H444</f>
        <v>0</v>
      </c>
      <c r="AR444" s="17" t="s">
        <v>118</v>
      </c>
      <c r="AT444" s="17" t="s">
        <v>113</v>
      </c>
      <c r="AU444" s="17" t="s">
        <v>80</v>
      </c>
      <c r="AY444" s="17" t="s">
        <v>111</v>
      </c>
      <c r="BE444" s="208">
        <f>IF(N444="základní",J444,0)</f>
        <v>0</v>
      </c>
      <c r="BF444" s="208">
        <f>IF(N444="snížená",J444,0)</f>
        <v>0</v>
      </c>
      <c r="BG444" s="208">
        <f>IF(N444="zákl. přenesená",J444,0)</f>
        <v>0</v>
      </c>
      <c r="BH444" s="208">
        <f>IF(N444="sníž. přenesená",J444,0)</f>
        <v>0</v>
      </c>
      <c r="BI444" s="208">
        <f>IF(N444="nulová",J444,0)</f>
        <v>0</v>
      </c>
      <c r="BJ444" s="17" t="s">
        <v>78</v>
      </c>
      <c r="BK444" s="208">
        <f>ROUND(I444*H444,2)</f>
        <v>0</v>
      </c>
      <c r="BL444" s="17" t="s">
        <v>118</v>
      </c>
      <c r="BM444" s="17" t="s">
        <v>681</v>
      </c>
    </row>
    <row r="445" s="1" customFormat="1">
      <c r="B445" s="38"/>
      <c r="C445" s="39"/>
      <c r="D445" s="209" t="s">
        <v>120</v>
      </c>
      <c r="E445" s="39"/>
      <c r="F445" s="210" t="s">
        <v>676</v>
      </c>
      <c r="G445" s="39"/>
      <c r="H445" s="39"/>
      <c r="I445" s="124"/>
      <c r="J445" s="39"/>
      <c r="K445" s="39"/>
      <c r="L445" s="43"/>
      <c r="M445" s="211"/>
      <c r="N445" s="79"/>
      <c r="O445" s="79"/>
      <c r="P445" s="79"/>
      <c r="Q445" s="79"/>
      <c r="R445" s="79"/>
      <c r="S445" s="79"/>
      <c r="T445" s="80"/>
      <c r="AT445" s="17" t="s">
        <v>120</v>
      </c>
      <c r="AU445" s="17" t="s">
        <v>80</v>
      </c>
    </row>
    <row r="446" s="11" customFormat="1">
      <c r="B446" s="212"/>
      <c r="C446" s="213"/>
      <c r="D446" s="209" t="s">
        <v>124</v>
      </c>
      <c r="E446" s="214" t="s">
        <v>21</v>
      </c>
      <c r="F446" s="215" t="s">
        <v>682</v>
      </c>
      <c r="G446" s="213"/>
      <c r="H446" s="216">
        <v>24.698</v>
      </c>
      <c r="I446" s="217"/>
      <c r="J446" s="213"/>
      <c r="K446" s="213"/>
      <c r="L446" s="218"/>
      <c r="M446" s="219"/>
      <c r="N446" s="220"/>
      <c r="O446" s="220"/>
      <c r="P446" s="220"/>
      <c r="Q446" s="220"/>
      <c r="R446" s="220"/>
      <c r="S446" s="220"/>
      <c r="T446" s="221"/>
      <c r="AT446" s="222" t="s">
        <v>124</v>
      </c>
      <c r="AU446" s="222" t="s">
        <v>80</v>
      </c>
      <c r="AV446" s="11" t="s">
        <v>80</v>
      </c>
      <c r="AW446" s="11" t="s">
        <v>34</v>
      </c>
      <c r="AX446" s="11" t="s">
        <v>78</v>
      </c>
      <c r="AY446" s="222" t="s">
        <v>111</v>
      </c>
    </row>
    <row r="447" s="1" customFormat="1" ht="22.5" customHeight="1">
      <c r="B447" s="38"/>
      <c r="C447" s="197" t="s">
        <v>683</v>
      </c>
      <c r="D447" s="197" t="s">
        <v>113</v>
      </c>
      <c r="E447" s="198" t="s">
        <v>684</v>
      </c>
      <c r="F447" s="199" t="s">
        <v>338</v>
      </c>
      <c r="G447" s="200" t="s">
        <v>339</v>
      </c>
      <c r="H447" s="201">
        <v>145.34800000000001</v>
      </c>
      <c r="I447" s="202"/>
      <c r="J447" s="203">
        <f>ROUND(I447*H447,2)</f>
        <v>0</v>
      </c>
      <c r="K447" s="199" t="s">
        <v>117</v>
      </c>
      <c r="L447" s="43"/>
      <c r="M447" s="204" t="s">
        <v>21</v>
      </c>
      <c r="N447" s="205" t="s">
        <v>44</v>
      </c>
      <c r="O447" s="79"/>
      <c r="P447" s="206">
        <f>O447*H447</f>
        <v>0</v>
      </c>
      <c r="Q447" s="206">
        <v>0</v>
      </c>
      <c r="R447" s="206">
        <f>Q447*H447</f>
        <v>0</v>
      </c>
      <c r="S447" s="206">
        <v>0</v>
      </c>
      <c r="T447" s="207">
        <f>S447*H447</f>
        <v>0</v>
      </c>
      <c r="AR447" s="17" t="s">
        <v>118</v>
      </c>
      <c r="AT447" s="17" t="s">
        <v>113</v>
      </c>
      <c r="AU447" s="17" t="s">
        <v>80</v>
      </c>
      <c r="AY447" s="17" t="s">
        <v>111</v>
      </c>
      <c r="BE447" s="208">
        <f>IF(N447="základní",J447,0)</f>
        <v>0</v>
      </c>
      <c r="BF447" s="208">
        <f>IF(N447="snížená",J447,0)</f>
        <v>0</v>
      </c>
      <c r="BG447" s="208">
        <f>IF(N447="zákl. přenesená",J447,0)</f>
        <v>0</v>
      </c>
      <c r="BH447" s="208">
        <f>IF(N447="sníž. přenesená",J447,0)</f>
        <v>0</v>
      </c>
      <c r="BI447" s="208">
        <f>IF(N447="nulová",J447,0)</f>
        <v>0</v>
      </c>
      <c r="BJ447" s="17" t="s">
        <v>78</v>
      </c>
      <c r="BK447" s="208">
        <f>ROUND(I447*H447,2)</f>
        <v>0</v>
      </c>
      <c r="BL447" s="17" t="s">
        <v>118</v>
      </c>
      <c r="BM447" s="17" t="s">
        <v>685</v>
      </c>
    </row>
    <row r="448" s="1" customFormat="1">
      <c r="B448" s="38"/>
      <c r="C448" s="39"/>
      <c r="D448" s="209" t="s">
        <v>120</v>
      </c>
      <c r="E448" s="39"/>
      <c r="F448" s="210" t="s">
        <v>676</v>
      </c>
      <c r="G448" s="39"/>
      <c r="H448" s="39"/>
      <c r="I448" s="124"/>
      <c r="J448" s="39"/>
      <c r="K448" s="39"/>
      <c r="L448" s="43"/>
      <c r="M448" s="211"/>
      <c r="N448" s="79"/>
      <c r="O448" s="79"/>
      <c r="P448" s="79"/>
      <c r="Q448" s="79"/>
      <c r="R448" s="79"/>
      <c r="S448" s="79"/>
      <c r="T448" s="80"/>
      <c r="AT448" s="17" t="s">
        <v>120</v>
      </c>
      <c r="AU448" s="17" t="s">
        <v>80</v>
      </c>
    </row>
    <row r="449" s="11" customFormat="1">
      <c r="B449" s="212"/>
      <c r="C449" s="213"/>
      <c r="D449" s="209" t="s">
        <v>124</v>
      </c>
      <c r="E449" s="214" t="s">
        <v>21</v>
      </c>
      <c r="F449" s="215" t="s">
        <v>686</v>
      </c>
      <c r="G449" s="213"/>
      <c r="H449" s="216">
        <v>145.34800000000001</v>
      </c>
      <c r="I449" s="217"/>
      <c r="J449" s="213"/>
      <c r="K449" s="213"/>
      <c r="L449" s="218"/>
      <c r="M449" s="219"/>
      <c r="N449" s="220"/>
      <c r="O449" s="220"/>
      <c r="P449" s="220"/>
      <c r="Q449" s="220"/>
      <c r="R449" s="220"/>
      <c r="S449" s="220"/>
      <c r="T449" s="221"/>
      <c r="AT449" s="222" t="s">
        <v>124</v>
      </c>
      <c r="AU449" s="222" t="s">
        <v>80</v>
      </c>
      <c r="AV449" s="11" t="s">
        <v>80</v>
      </c>
      <c r="AW449" s="11" t="s">
        <v>34</v>
      </c>
      <c r="AX449" s="11" t="s">
        <v>78</v>
      </c>
      <c r="AY449" s="222" t="s">
        <v>111</v>
      </c>
    </row>
    <row r="450" s="10" customFormat="1" ht="22.8" customHeight="1">
      <c r="B450" s="181"/>
      <c r="C450" s="182"/>
      <c r="D450" s="183" t="s">
        <v>72</v>
      </c>
      <c r="E450" s="195" t="s">
        <v>687</v>
      </c>
      <c r="F450" s="195" t="s">
        <v>688</v>
      </c>
      <c r="G450" s="182"/>
      <c r="H450" s="182"/>
      <c r="I450" s="185"/>
      <c r="J450" s="196">
        <f>BK450</f>
        <v>0</v>
      </c>
      <c r="K450" s="182"/>
      <c r="L450" s="187"/>
      <c r="M450" s="188"/>
      <c r="N450" s="189"/>
      <c r="O450" s="189"/>
      <c r="P450" s="190">
        <f>SUM(P451:P452)</f>
        <v>0</v>
      </c>
      <c r="Q450" s="189"/>
      <c r="R450" s="190">
        <f>SUM(R451:R452)</f>
        <v>0</v>
      </c>
      <c r="S450" s="189"/>
      <c r="T450" s="191">
        <f>SUM(T451:T452)</f>
        <v>0</v>
      </c>
      <c r="AR450" s="192" t="s">
        <v>78</v>
      </c>
      <c r="AT450" s="193" t="s">
        <v>72</v>
      </c>
      <c r="AU450" s="193" t="s">
        <v>78</v>
      </c>
      <c r="AY450" s="192" t="s">
        <v>111</v>
      </c>
      <c r="BK450" s="194">
        <f>SUM(BK451:BK452)</f>
        <v>0</v>
      </c>
    </row>
    <row r="451" s="1" customFormat="1" ht="22.5" customHeight="1">
      <c r="B451" s="38"/>
      <c r="C451" s="197" t="s">
        <v>689</v>
      </c>
      <c r="D451" s="197" t="s">
        <v>113</v>
      </c>
      <c r="E451" s="198" t="s">
        <v>690</v>
      </c>
      <c r="F451" s="199" t="s">
        <v>691</v>
      </c>
      <c r="G451" s="200" t="s">
        <v>339</v>
      </c>
      <c r="H451" s="201">
        <v>52.975000000000001</v>
      </c>
      <c r="I451" s="202"/>
      <c r="J451" s="203">
        <f>ROUND(I451*H451,2)</f>
        <v>0</v>
      </c>
      <c r="K451" s="199" t="s">
        <v>117</v>
      </c>
      <c r="L451" s="43"/>
      <c r="M451" s="204" t="s">
        <v>21</v>
      </c>
      <c r="N451" s="205" t="s">
        <v>44</v>
      </c>
      <c r="O451" s="79"/>
      <c r="P451" s="206">
        <f>O451*H451</f>
        <v>0</v>
      </c>
      <c r="Q451" s="206">
        <v>0</v>
      </c>
      <c r="R451" s="206">
        <f>Q451*H451</f>
        <v>0</v>
      </c>
      <c r="S451" s="206">
        <v>0</v>
      </c>
      <c r="T451" s="207">
        <f>S451*H451</f>
        <v>0</v>
      </c>
      <c r="AR451" s="17" t="s">
        <v>118</v>
      </c>
      <c r="AT451" s="17" t="s">
        <v>113</v>
      </c>
      <c r="AU451" s="17" t="s">
        <v>80</v>
      </c>
      <c r="AY451" s="17" t="s">
        <v>111</v>
      </c>
      <c r="BE451" s="208">
        <f>IF(N451="základní",J451,0)</f>
        <v>0</v>
      </c>
      <c r="BF451" s="208">
        <f>IF(N451="snížená",J451,0)</f>
        <v>0</v>
      </c>
      <c r="BG451" s="208">
        <f>IF(N451="zákl. přenesená",J451,0)</f>
        <v>0</v>
      </c>
      <c r="BH451" s="208">
        <f>IF(N451="sníž. přenesená",J451,0)</f>
        <v>0</v>
      </c>
      <c r="BI451" s="208">
        <f>IF(N451="nulová",J451,0)</f>
        <v>0</v>
      </c>
      <c r="BJ451" s="17" t="s">
        <v>78</v>
      </c>
      <c r="BK451" s="208">
        <f>ROUND(I451*H451,2)</f>
        <v>0</v>
      </c>
      <c r="BL451" s="17" t="s">
        <v>118</v>
      </c>
      <c r="BM451" s="17" t="s">
        <v>692</v>
      </c>
    </row>
    <row r="452" s="1" customFormat="1">
      <c r="B452" s="38"/>
      <c r="C452" s="39"/>
      <c r="D452" s="209" t="s">
        <v>120</v>
      </c>
      <c r="E452" s="39"/>
      <c r="F452" s="210" t="s">
        <v>693</v>
      </c>
      <c r="G452" s="39"/>
      <c r="H452" s="39"/>
      <c r="I452" s="124"/>
      <c r="J452" s="39"/>
      <c r="K452" s="39"/>
      <c r="L452" s="43"/>
      <c r="M452" s="265"/>
      <c r="N452" s="266"/>
      <c r="O452" s="266"/>
      <c r="P452" s="266"/>
      <c r="Q452" s="266"/>
      <c r="R452" s="266"/>
      <c r="S452" s="266"/>
      <c r="T452" s="267"/>
      <c r="AT452" s="17" t="s">
        <v>120</v>
      </c>
      <c r="AU452" s="17" t="s">
        <v>80</v>
      </c>
    </row>
    <row r="453" s="1" customFormat="1" ht="6.96" customHeight="1">
      <c r="B453" s="57"/>
      <c r="C453" s="58"/>
      <c r="D453" s="58"/>
      <c r="E453" s="58"/>
      <c r="F453" s="58"/>
      <c r="G453" s="58"/>
      <c r="H453" s="58"/>
      <c r="I453" s="148"/>
      <c r="J453" s="58"/>
      <c r="K453" s="58"/>
      <c r="L453" s="43"/>
    </row>
  </sheetData>
  <sheetProtection sheet="1" autoFilter="0" formatColumns="0" formatRows="0" objects="1" scenarios="1" spinCount="100000" saltValue="yxqOxH2IslQEm3W9nkBG5LNjrq86QOBo/vXQMRb+rObmDtLJcj+6mmjqfDHmv7p8oDQUbo4mlxAJwLBrAQ53MA==" hashValue="DUQV8NPeofDC61jUN3VwGGX1BHvLS/Ia6S6c495AQFBZcPiaci0y7Vq1dCOGqe6vPaBFfwown8QNlJOqUL/RRg==" algorithmName="SHA-512" password="CC35"/>
  <autoFilter ref="C82:K452"/>
  <mergeCells count="6">
    <mergeCell ref="E7:H7"/>
    <mergeCell ref="E16:H16"/>
    <mergeCell ref="E25:H25"/>
    <mergeCell ref="E46:H46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8" customWidth="1"/>
    <col min="2" max="2" width="1.664063" style="268" customWidth="1"/>
    <col min="3" max="4" width="5" style="268" customWidth="1"/>
    <col min="5" max="5" width="11.67" style="268" customWidth="1"/>
    <col min="6" max="6" width="9.17" style="268" customWidth="1"/>
    <col min="7" max="7" width="5" style="268" customWidth="1"/>
    <col min="8" max="8" width="77.83" style="268" customWidth="1"/>
    <col min="9" max="10" width="20" style="268" customWidth="1"/>
    <col min="11" max="11" width="1.664063" style="268" customWidth="1"/>
  </cols>
  <sheetData>
    <row r="1" ht="37.5" customHeight="1"/>
    <row r="2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694</v>
      </c>
      <c r="D3" s="273"/>
      <c r="E3" s="273"/>
      <c r="F3" s="273"/>
      <c r="G3" s="273"/>
      <c r="H3" s="273"/>
      <c r="I3" s="273"/>
      <c r="J3" s="273"/>
      <c r="K3" s="274"/>
    </row>
    <row r="4" ht="25.5" customHeight="1">
      <c r="B4" s="275"/>
      <c r="C4" s="276" t="s">
        <v>695</v>
      </c>
      <c r="D4" s="276"/>
      <c r="E4" s="276"/>
      <c r="F4" s="276"/>
      <c r="G4" s="276"/>
      <c r="H4" s="276"/>
      <c r="I4" s="276"/>
      <c r="J4" s="276"/>
      <c r="K4" s="277"/>
    </row>
    <row r="5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ht="15" customHeight="1">
      <c r="B6" s="275"/>
      <c r="C6" s="279" t="s">
        <v>696</v>
      </c>
      <c r="D6" s="279"/>
      <c r="E6" s="279"/>
      <c r="F6" s="279"/>
      <c r="G6" s="279"/>
      <c r="H6" s="279"/>
      <c r="I6" s="279"/>
      <c r="J6" s="279"/>
      <c r="K6" s="277"/>
    </row>
    <row r="7" ht="15" customHeight="1">
      <c r="B7" s="280"/>
      <c r="C7" s="279" t="s">
        <v>697</v>
      </c>
      <c r="D7" s="279"/>
      <c r="E7" s="279"/>
      <c r="F7" s="279"/>
      <c r="G7" s="279"/>
      <c r="H7" s="279"/>
      <c r="I7" s="279"/>
      <c r="J7" s="279"/>
      <c r="K7" s="277"/>
    </row>
    <row r="8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ht="15" customHeight="1">
      <c r="B9" s="280"/>
      <c r="C9" s="279" t="s">
        <v>698</v>
      </c>
      <c r="D9" s="279"/>
      <c r="E9" s="279"/>
      <c r="F9" s="279"/>
      <c r="G9" s="279"/>
      <c r="H9" s="279"/>
      <c r="I9" s="279"/>
      <c r="J9" s="279"/>
      <c r="K9" s="277"/>
    </row>
    <row r="10" ht="15" customHeight="1">
      <c r="B10" s="280"/>
      <c r="C10" s="279"/>
      <c r="D10" s="279" t="s">
        <v>699</v>
      </c>
      <c r="E10" s="279"/>
      <c r="F10" s="279"/>
      <c r="G10" s="279"/>
      <c r="H10" s="279"/>
      <c r="I10" s="279"/>
      <c r="J10" s="279"/>
      <c r="K10" s="277"/>
    </row>
    <row r="11" ht="15" customHeight="1">
      <c r="B11" s="280"/>
      <c r="C11" s="281"/>
      <c r="D11" s="279" t="s">
        <v>700</v>
      </c>
      <c r="E11" s="279"/>
      <c r="F11" s="279"/>
      <c r="G11" s="279"/>
      <c r="H11" s="279"/>
      <c r="I11" s="279"/>
      <c r="J11" s="279"/>
      <c r="K11" s="277"/>
    </row>
    <row r="12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ht="15" customHeight="1">
      <c r="B13" s="280"/>
      <c r="C13" s="281"/>
      <c r="D13" s="282" t="s">
        <v>701</v>
      </c>
      <c r="E13" s="279"/>
      <c r="F13" s="279"/>
      <c r="G13" s="279"/>
      <c r="H13" s="279"/>
      <c r="I13" s="279"/>
      <c r="J13" s="279"/>
      <c r="K13" s="277"/>
    </row>
    <row r="14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ht="15" customHeight="1">
      <c r="B15" s="280"/>
      <c r="C15" s="281"/>
      <c r="D15" s="279" t="s">
        <v>702</v>
      </c>
      <c r="E15" s="279"/>
      <c r="F15" s="279"/>
      <c r="G15" s="279"/>
      <c r="H15" s="279"/>
      <c r="I15" s="279"/>
      <c r="J15" s="279"/>
      <c r="K15" s="277"/>
    </row>
    <row r="16" ht="15" customHeight="1">
      <c r="B16" s="280"/>
      <c r="C16" s="281"/>
      <c r="D16" s="279" t="s">
        <v>703</v>
      </c>
      <c r="E16" s="279"/>
      <c r="F16" s="279"/>
      <c r="G16" s="279"/>
      <c r="H16" s="279"/>
      <c r="I16" s="279"/>
      <c r="J16" s="279"/>
      <c r="K16" s="277"/>
    </row>
    <row r="17" ht="15" customHeight="1">
      <c r="B17" s="280"/>
      <c r="C17" s="281"/>
      <c r="D17" s="279" t="s">
        <v>704</v>
      </c>
      <c r="E17" s="279"/>
      <c r="F17" s="279"/>
      <c r="G17" s="279"/>
      <c r="H17" s="279"/>
      <c r="I17" s="279"/>
      <c r="J17" s="279"/>
      <c r="K17" s="277"/>
    </row>
    <row r="18" ht="15" customHeight="1">
      <c r="B18" s="280"/>
      <c r="C18" s="281"/>
      <c r="D18" s="281"/>
      <c r="E18" s="283" t="s">
        <v>77</v>
      </c>
      <c r="F18" s="279" t="s">
        <v>705</v>
      </c>
      <c r="G18" s="279"/>
      <c r="H18" s="279"/>
      <c r="I18" s="279"/>
      <c r="J18" s="279"/>
      <c r="K18" s="277"/>
    </row>
    <row r="19" ht="15" customHeight="1">
      <c r="B19" s="280"/>
      <c r="C19" s="281"/>
      <c r="D19" s="281"/>
      <c r="E19" s="283" t="s">
        <v>706</v>
      </c>
      <c r="F19" s="279" t="s">
        <v>707</v>
      </c>
      <c r="G19" s="279"/>
      <c r="H19" s="279"/>
      <c r="I19" s="279"/>
      <c r="J19" s="279"/>
      <c r="K19" s="277"/>
    </row>
    <row r="20" ht="15" customHeight="1">
      <c r="B20" s="280"/>
      <c r="C20" s="281"/>
      <c r="D20" s="281"/>
      <c r="E20" s="283" t="s">
        <v>708</v>
      </c>
      <c r="F20" s="279" t="s">
        <v>709</v>
      </c>
      <c r="G20" s="279"/>
      <c r="H20" s="279"/>
      <c r="I20" s="279"/>
      <c r="J20" s="279"/>
      <c r="K20" s="277"/>
    </row>
    <row r="21" ht="15" customHeight="1">
      <c r="B21" s="280"/>
      <c r="C21" s="281"/>
      <c r="D21" s="281"/>
      <c r="E21" s="283" t="s">
        <v>710</v>
      </c>
      <c r="F21" s="279" t="s">
        <v>711</v>
      </c>
      <c r="G21" s="279"/>
      <c r="H21" s="279"/>
      <c r="I21" s="279"/>
      <c r="J21" s="279"/>
      <c r="K21" s="277"/>
    </row>
    <row r="22" ht="15" customHeight="1">
      <c r="B22" s="280"/>
      <c r="C22" s="281"/>
      <c r="D22" s="281"/>
      <c r="E22" s="283" t="s">
        <v>712</v>
      </c>
      <c r="F22" s="279" t="s">
        <v>713</v>
      </c>
      <c r="G22" s="279"/>
      <c r="H22" s="279"/>
      <c r="I22" s="279"/>
      <c r="J22" s="279"/>
      <c r="K22" s="277"/>
    </row>
    <row r="23" ht="15" customHeight="1">
      <c r="B23" s="280"/>
      <c r="C23" s="281"/>
      <c r="D23" s="281"/>
      <c r="E23" s="283" t="s">
        <v>714</v>
      </c>
      <c r="F23" s="279" t="s">
        <v>715</v>
      </c>
      <c r="G23" s="279"/>
      <c r="H23" s="279"/>
      <c r="I23" s="279"/>
      <c r="J23" s="279"/>
      <c r="K23" s="277"/>
    </row>
    <row r="24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ht="15" customHeight="1">
      <c r="B25" s="280"/>
      <c r="C25" s="279" t="s">
        <v>716</v>
      </c>
      <c r="D25" s="279"/>
      <c r="E25" s="279"/>
      <c r="F25" s="279"/>
      <c r="G25" s="279"/>
      <c r="H25" s="279"/>
      <c r="I25" s="279"/>
      <c r="J25" s="279"/>
      <c r="K25" s="277"/>
    </row>
    <row r="26" ht="15" customHeight="1">
      <c r="B26" s="280"/>
      <c r="C26" s="279" t="s">
        <v>717</v>
      </c>
      <c r="D26" s="279"/>
      <c r="E26" s="279"/>
      <c r="F26" s="279"/>
      <c r="G26" s="279"/>
      <c r="H26" s="279"/>
      <c r="I26" s="279"/>
      <c r="J26" s="279"/>
      <c r="K26" s="277"/>
    </row>
    <row r="27" ht="15" customHeight="1">
      <c r="B27" s="280"/>
      <c r="C27" s="279"/>
      <c r="D27" s="279" t="s">
        <v>718</v>
      </c>
      <c r="E27" s="279"/>
      <c r="F27" s="279"/>
      <c r="G27" s="279"/>
      <c r="H27" s="279"/>
      <c r="I27" s="279"/>
      <c r="J27" s="279"/>
      <c r="K27" s="277"/>
    </row>
    <row r="28" ht="15" customHeight="1">
      <c r="B28" s="280"/>
      <c r="C28" s="281"/>
      <c r="D28" s="279" t="s">
        <v>719</v>
      </c>
      <c r="E28" s="279"/>
      <c r="F28" s="279"/>
      <c r="G28" s="279"/>
      <c r="H28" s="279"/>
      <c r="I28" s="279"/>
      <c r="J28" s="279"/>
      <c r="K28" s="277"/>
    </row>
    <row r="29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ht="15" customHeight="1">
      <c r="B30" s="280"/>
      <c r="C30" s="281"/>
      <c r="D30" s="279" t="s">
        <v>720</v>
      </c>
      <c r="E30" s="279"/>
      <c r="F30" s="279"/>
      <c r="G30" s="279"/>
      <c r="H30" s="279"/>
      <c r="I30" s="279"/>
      <c r="J30" s="279"/>
      <c r="K30" s="277"/>
    </row>
    <row r="31" ht="15" customHeight="1">
      <c r="B31" s="280"/>
      <c r="C31" s="281"/>
      <c r="D31" s="279" t="s">
        <v>721</v>
      </c>
      <c r="E31" s="279"/>
      <c r="F31" s="279"/>
      <c r="G31" s="279"/>
      <c r="H31" s="279"/>
      <c r="I31" s="279"/>
      <c r="J31" s="279"/>
      <c r="K31" s="277"/>
    </row>
    <row r="32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ht="15" customHeight="1">
      <c r="B33" s="280"/>
      <c r="C33" s="281"/>
      <c r="D33" s="279" t="s">
        <v>722</v>
      </c>
      <c r="E33" s="279"/>
      <c r="F33" s="279"/>
      <c r="G33" s="279"/>
      <c r="H33" s="279"/>
      <c r="I33" s="279"/>
      <c r="J33" s="279"/>
      <c r="K33" s="277"/>
    </row>
    <row r="34" ht="15" customHeight="1">
      <c r="B34" s="280"/>
      <c r="C34" s="281"/>
      <c r="D34" s="279" t="s">
        <v>723</v>
      </c>
      <c r="E34" s="279"/>
      <c r="F34" s="279"/>
      <c r="G34" s="279"/>
      <c r="H34" s="279"/>
      <c r="I34" s="279"/>
      <c r="J34" s="279"/>
      <c r="K34" s="277"/>
    </row>
    <row r="35" ht="15" customHeight="1">
      <c r="B35" s="280"/>
      <c r="C35" s="281"/>
      <c r="D35" s="279" t="s">
        <v>724</v>
      </c>
      <c r="E35" s="279"/>
      <c r="F35" s="279"/>
      <c r="G35" s="279"/>
      <c r="H35" s="279"/>
      <c r="I35" s="279"/>
      <c r="J35" s="279"/>
      <c r="K35" s="277"/>
    </row>
    <row r="36" ht="15" customHeight="1">
      <c r="B36" s="280"/>
      <c r="C36" s="281"/>
      <c r="D36" s="279"/>
      <c r="E36" s="282" t="s">
        <v>97</v>
      </c>
      <c r="F36" s="279"/>
      <c r="G36" s="279" t="s">
        <v>725</v>
      </c>
      <c r="H36" s="279"/>
      <c r="I36" s="279"/>
      <c r="J36" s="279"/>
      <c r="K36" s="277"/>
    </row>
    <row r="37" ht="30.75" customHeight="1">
      <c r="B37" s="280"/>
      <c r="C37" s="281"/>
      <c r="D37" s="279"/>
      <c r="E37" s="282" t="s">
        <v>726</v>
      </c>
      <c r="F37" s="279"/>
      <c r="G37" s="279" t="s">
        <v>727</v>
      </c>
      <c r="H37" s="279"/>
      <c r="I37" s="279"/>
      <c r="J37" s="279"/>
      <c r="K37" s="277"/>
    </row>
    <row r="38" ht="15" customHeight="1">
      <c r="B38" s="280"/>
      <c r="C38" s="281"/>
      <c r="D38" s="279"/>
      <c r="E38" s="282" t="s">
        <v>54</v>
      </c>
      <c r="F38" s="279"/>
      <c r="G38" s="279" t="s">
        <v>728</v>
      </c>
      <c r="H38" s="279"/>
      <c r="I38" s="279"/>
      <c r="J38" s="279"/>
      <c r="K38" s="277"/>
    </row>
    <row r="39" ht="15" customHeight="1">
      <c r="B39" s="280"/>
      <c r="C39" s="281"/>
      <c r="D39" s="279"/>
      <c r="E39" s="282" t="s">
        <v>55</v>
      </c>
      <c r="F39" s="279"/>
      <c r="G39" s="279" t="s">
        <v>729</v>
      </c>
      <c r="H39" s="279"/>
      <c r="I39" s="279"/>
      <c r="J39" s="279"/>
      <c r="K39" s="277"/>
    </row>
    <row r="40" ht="15" customHeight="1">
      <c r="B40" s="280"/>
      <c r="C40" s="281"/>
      <c r="D40" s="279"/>
      <c r="E40" s="282" t="s">
        <v>98</v>
      </c>
      <c r="F40" s="279"/>
      <c r="G40" s="279" t="s">
        <v>730</v>
      </c>
      <c r="H40" s="279"/>
      <c r="I40" s="279"/>
      <c r="J40" s="279"/>
      <c r="K40" s="277"/>
    </row>
    <row r="41" ht="15" customHeight="1">
      <c r="B41" s="280"/>
      <c r="C41" s="281"/>
      <c r="D41" s="279"/>
      <c r="E41" s="282" t="s">
        <v>99</v>
      </c>
      <c r="F41" s="279"/>
      <c r="G41" s="279" t="s">
        <v>731</v>
      </c>
      <c r="H41" s="279"/>
      <c r="I41" s="279"/>
      <c r="J41" s="279"/>
      <c r="K41" s="277"/>
    </row>
    <row r="42" ht="15" customHeight="1">
      <c r="B42" s="280"/>
      <c r="C42" s="281"/>
      <c r="D42" s="279"/>
      <c r="E42" s="282" t="s">
        <v>732</v>
      </c>
      <c r="F42" s="279"/>
      <c r="G42" s="279" t="s">
        <v>733</v>
      </c>
      <c r="H42" s="279"/>
      <c r="I42" s="279"/>
      <c r="J42" s="279"/>
      <c r="K42" s="277"/>
    </row>
    <row r="43" ht="15" customHeight="1">
      <c r="B43" s="280"/>
      <c r="C43" s="281"/>
      <c r="D43" s="279"/>
      <c r="E43" s="282"/>
      <c r="F43" s="279"/>
      <c r="G43" s="279" t="s">
        <v>734</v>
      </c>
      <c r="H43" s="279"/>
      <c r="I43" s="279"/>
      <c r="J43" s="279"/>
      <c r="K43" s="277"/>
    </row>
    <row r="44" ht="15" customHeight="1">
      <c r="B44" s="280"/>
      <c r="C44" s="281"/>
      <c r="D44" s="279"/>
      <c r="E44" s="282" t="s">
        <v>735</v>
      </c>
      <c r="F44" s="279"/>
      <c r="G44" s="279" t="s">
        <v>736</v>
      </c>
      <c r="H44" s="279"/>
      <c r="I44" s="279"/>
      <c r="J44" s="279"/>
      <c r="K44" s="277"/>
    </row>
    <row r="45" ht="15" customHeight="1">
      <c r="B45" s="280"/>
      <c r="C45" s="281"/>
      <c r="D45" s="279"/>
      <c r="E45" s="282" t="s">
        <v>101</v>
      </c>
      <c r="F45" s="279"/>
      <c r="G45" s="279" t="s">
        <v>737</v>
      </c>
      <c r="H45" s="279"/>
      <c r="I45" s="279"/>
      <c r="J45" s="279"/>
      <c r="K45" s="277"/>
    </row>
    <row r="46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ht="15" customHeight="1">
      <c r="B47" s="280"/>
      <c r="C47" s="281"/>
      <c r="D47" s="279" t="s">
        <v>738</v>
      </c>
      <c r="E47" s="279"/>
      <c r="F47" s="279"/>
      <c r="G47" s="279"/>
      <c r="H47" s="279"/>
      <c r="I47" s="279"/>
      <c r="J47" s="279"/>
      <c r="K47" s="277"/>
    </row>
    <row r="48" ht="15" customHeight="1">
      <c r="B48" s="280"/>
      <c r="C48" s="281"/>
      <c r="D48" s="281"/>
      <c r="E48" s="279" t="s">
        <v>739</v>
      </c>
      <c r="F48" s="279"/>
      <c r="G48" s="279"/>
      <c r="H48" s="279"/>
      <c r="I48" s="279"/>
      <c r="J48" s="279"/>
      <c r="K48" s="277"/>
    </row>
    <row r="49" ht="15" customHeight="1">
      <c r="B49" s="280"/>
      <c r="C49" s="281"/>
      <c r="D49" s="281"/>
      <c r="E49" s="279" t="s">
        <v>740</v>
      </c>
      <c r="F49" s="279"/>
      <c r="G49" s="279"/>
      <c r="H49" s="279"/>
      <c r="I49" s="279"/>
      <c r="J49" s="279"/>
      <c r="K49" s="277"/>
    </row>
    <row r="50" ht="15" customHeight="1">
      <c r="B50" s="280"/>
      <c r="C50" s="281"/>
      <c r="D50" s="281"/>
      <c r="E50" s="279" t="s">
        <v>741</v>
      </c>
      <c r="F50" s="279"/>
      <c r="G50" s="279"/>
      <c r="H50" s="279"/>
      <c r="I50" s="279"/>
      <c r="J50" s="279"/>
      <c r="K50" s="277"/>
    </row>
    <row r="51" ht="15" customHeight="1">
      <c r="B51" s="280"/>
      <c r="C51" s="281"/>
      <c r="D51" s="279" t="s">
        <v>742</v>
      </c>
      <c r="E51" s="279"/>
      <c r="F51" s="279"/>
      <c r="G51" s="279"/>
      <c r="H51" s="279"/>
      <c r="I51" s="279"/>
      <c r="J51" s="279"/>
      <c r="K51" s="277"/>
    </row>
    <row r="52" ht="25.5" customHeight="1">
      <c r="B52" s="275"/>
      <c r="C52" s="276" t="s">
        <v>743</v>
      </c>
      <c r="D52" s="276"/>
      <c r="E52" s="276"/>
      <c r="F52" s="276"/>
      <c r="G52" s="276"/>
      <c r="H52" s="276"/>
      <c r="I52" s="276"/>
      <c r="J52" s="276"/>
      <c r="K52" s="277"/>
    </row>
    <row r="53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ht="15" customHeight="1">
      <c r="B54" s="275"/>
      <c r="C54" s="279" t="s">
        <v>744</v>
      </c>
      <c r="D54" s="279"/>
      <c r="E54" s="279"/>
      <c r="F54" s="279"/>
      <c r="G54" s="279"/>
      <c r="H54" s="279"/>
      <c r="I54" s="279"/>
      <c r="J54" s="279"/>
      <c r="K54" s="277"/>
    </row>
    <row r="55" ht="15" customHeight="1">
      <c r="B55" s="275"/>
      <c r="C55" s="279" t="s">
        <v>745</v>
      </c>
      <c r="D55" s="279"/>
      <c r="E55" s="279"/>
      <c r="F55" s="279"/>
      <c r="G55" s="279"/>
      <c r="H55" s="279"/>
      <c r="I55" s="279"/>
      <c r="J55" s="279"/>
      <c r="K55" s="277"/>
    </row>
    <row r="56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ht="15" customHeight="1">
      <c r="B57" s="275"/>
      <c r="C57" s="279" t="s">
        <v>746</v>
      </c>
      <c r="D57" s="279"/>
      <c r="E57" s="279"/>
      <c r="F57" s="279"/>
      <c r="G57" s="279"/>
      <c r="H57" s="279"/>
      <c r="I57" s="279"/>
      <c r="J57" s="279"/>
      <c r="K57" s="277"/>
    </row>
    <row r="58" ht="15" customHeight="1">
      <c r="B58" s="275"/>
      <c r="C58" s="281"/>
      <c r="D58" s="279" t="s">
        <v>747</v>
      </c>
      <c r="E58" s="279"/>
      <c r="F58" s="279"/>
      <c r="G58" s="279"/>
      <c r="H58" s="279"/>
      <c r="I58" s="279"/>
      <c r="J58" s="279"/>
      <c r="K58" s="277"/>
    </row>
    <row r="59" ht="15" customHeight="1">
      <c r="B59" s="275"/>
      <c r="C59" s="281"/>
      <c r="D59" s="279" t="s">
        <v>748</v>
      </c>
      <c r="E59" s="279"/>
      <c r="F59" s="279"/>
      <c r="G59" s="279"/>
      <c r="H59" s="279"/>
      <c r="I59" s="279"/>
      <c r="J59" s="279"/>
      <c r="K59" s="277"/>
    </row>
    <row r="60" ht="15" customHeight="1">
      <c r="B60" s="275"/>
      <c r="C60" s="281"/>
      <c r="D60" s="279" t="s">
        <v>749</v>
      </c>
      <c r="E60" s="279"/>
      <c r="F60" s="279"/>
      <c r="G60" s="279"/>
      <c r="H60" s="279"/>
      <c r="I60" s="279"/>
      <c r="J60" s="279"/>
      <c r="K60" s="277"/>
    </row>
    <row r="61" ht="15" customHeight="1">
      <c r="B61" s="275"/>
      <c r="C61" s="281"/>
      <c r="D61" s="279" t="s">
        <v>750</v>
      </c>
      <c r="E61" s="279"/>
      <c r="F61" s="279"/>
      <c r="G61" s="279"/>
      <c r="H61" s="279"/>
      <c r="I61" s="279"/>
      <c r="J61" s="279"/>
      <c r="K61" s="277"/>
    </row>
    <row r="62" ht="15" customHeight="1">
      <c r="B62" s="275"/>
      <c r="C62" s="281"/>
      <c r="D62" s="284" t="s">
        <v>751</v>
      </c>
      <c r="E62" s="284"/>
      <c r="F62" s="284"/>
      <c r="G62" s="284"/>
      <c r="H62" s="284"/>
      <c r="I62" s="284"/>
      <c r="J62" s="284"/>
      <c r="K62" s="277"/>
    </row>
    <row r="63" ht="15" customHeight="1">
      <c r="B63" s="275"/>
      <c r="C63" s="281"/>
      <c r="D63" s="279" t="s">
        <v>752</v>
      </c>
      <c r="E63" s="279"/>
      <c r="F63" s="279"/>
      <c r="G63" s="279"/>
      <c r="H63" s="279"/>
      <c r="I63" s="279"/>
      <c r="J63" s="279"/>
      <c r="K63" s="277"/>
    </row>
    <row r="64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ht="15" customHeight="1">
      <c r="B65" s="275"/>
      <c r="C65" s="281"/>
      <c r="D65" s="279" t="s">
        <v>753</v>
      </c>
      <c r="E65" s="279"/>
      <c r="F65" s="279"/>
      <c r="G65" s="279"/>
      <c r="H65" s="279"/>
      <c r="I65" s="279"/>
      <c r="J65" s="279"/>
      <c r="K65" s="277"/>
    </row>
    <row r="66" ht="15" customHeight="1">
      <c r="B66" s="275"/>
      <c r="C66" s="281"/>
      <c r="D66" s="284" t="s">
        <v>754</v>
      </c>
      <c r="E66" s="284"/>
      <c r="F66" s="284"/>
      <c r="G66" s="284"/>
      <c r="H66" s="284"/>
      <c r="I66" s="284"/>
      <c r="J66" s="284"/>
      <c r="K66" s="277"/>
    </row>
    <row r="67" ht="15" customHeight="1">
      <c r="B67" s="275"/>
      <c r="C67" s="281"/>
      <c r="D67" s="279" t="s">
        <v>755</v>
      </c>
      <c r="E67" s="279"/>
      <c r="F67" s="279"/>
      <c r="G67" s="279"/>
      <c r="H67" s="279"/>
      <c r="I67" s="279"/>
      <c r="J67" s="279"/>
      <c r="K67" s="277"/>
    </row>
    <row r="68" ht="15" customHeight="1">
      <c r="B68" s="275"/>
      <c r="C68" s="281"/>
      <c r="D68" s="279" t="s">
        <v>756</v>
      </c>
      <c r="E68" s="279"/>
      <c r="F68" s="279"/>
      <c r="G68" s="279"/>
      <c r="H68" s="279"/>
      <c r="I68" s="279"/>
      <c r="J68" s="279"/>
      <c r="K68" s="277"/>
    </row>
    <row r="69" ht="15" customHeight="1">
      <c r="B69" s="275"/>
      <c r="C69" s="281"/>
      <c r="D69" s="279" t="s">
        <v>757</v>
      </c>
      <c r="E69" s="279"/>
      <c r="F69" s="279"/>
      <c r="G69" s="279"/>
      <c r="H69" s="279"/>
      <c r="I69" s="279"/>
      <c r="J69" s="279"/>
      <c r="K69" s="277"/>
    </row>
    <row r="70" ht="15" customHeight="1">
      <c r="B70" s="275"/>
      <c r="C70" s="281"/>
      <c r="D70" s="279" t="s">
        <v>758</v>
      </c>
      <c r="E70" s="279"/>
      <c r="F70" s="279"/>
      <c r="G70" s="279"/>
      <c r="H70" s="279"/>
      <c r="I70" s="279"/>
      <c r="J70" s="279"/>
      <c r="K70" s="277"/>
    </row>
    <row r="7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ht="45" customHeight="1">
      <c r="B75" s="294"/>
      <c r="C75" s="295" t="s">
        <v>759</v>
      </c>
      <c r="D75" s="295"/>
      <c r="E75" s="295"/>
      <c r="F75" s="295"/>
      <c r="G75" s="295"/>
      <c r="H75" s="295"/>
      <c r="I75" s="295"/>
      <c r="J75" s="295"/>
      <c r="K75" s="296"/>
    </row>
    <row r="76" ht="17.25" customHeight="1">
      <c r="B76" s="294"/>
      <c r="C76" s="297" t="s">
        <v>760</v>
      </c>
      <c r="D76" s="297"/>
      <c r="E76" s="297"/>
      <c r="F76" s="297" t="s">
        <v>761</v>
      </c>
      <c r="G76" s="298"/>
      <c r="H76" s="297" t="s">
        <v>55</v>
      </c>
      <c r="I76" s="297" t="s">
        <v>58</v>
      </c>
      <c r="J76" s="297" t="s">
        <v>762</v>
      </c>
      <c r="K76" s="296"/>
    </row>
    <row r="77" ht="17.25" customHeight="1">
      <c r="B77" s="294"/>
      <c r="C77" s="299" t="s">
        <v>763</v>
      </c>
      <c r="D77" s="299"/>
      <c r="E77" s="299"/>
      <c r="F77" s="300" t="s">
        <v>764</v>
      </c>
      <c r="G77" s="301"/>
      <c r="H77" s="299"/>
      <c r="I77" s="299"/>
      <c r="J77" s="299" t="s">
        <v>765</v>
      </c>
      <c r="K77" s="296"/>
    </row>
    <row r="78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ht="15" customHeight="1">
      <c r="B79" s="294"/>
      <c r="C79" s="282" t="s">
        <v>54</v>
      </c>
      <c r="D79" s="302"/>
      <c r="E79" s="302"/>
      <c r="F79" s="304" t="s">
        <v>766</v>
      </c>
      <c r="G79" s="303"/>
      <c r="H79" s="282" t="s">
        <v>767</v>
      </c>
      <c r="I79" s="282" t="s">
        <v>768</v>
      </c>
      <c r="J79" s="282">
        <v>20</v>
      </c>
      <c r="K79" s="296"/>
    </row>
    <row r="80" ht="15" customHeight="1">
      <c r="B80" s="294"/>
      <c r="C80" s="282" t="s">
        <v>769</v>
      </c>
      <c r="D80" s="282"/>
      <c r="E80" s="282"/>
      <c r="F80" s="304" t="s">
        <v>766</v>
      </c>
      <c r="G80" s="303"/>
      <c r="H80" s="282" t="s">
        <v>770</v>
      </c>
      <c r="I80" s="282" t="s">
        <v>768</v>
      </c>
      <c r="J80" s="282">
        <v>120</v>
      </c>
      <c r="K80" s="296"/>
    </row>
    <row r="81" ht="15" customHeight="1">
      <c r="B81" s="305"/>
      <c r="C81" s="282" t="s">
        <v>771</v>
      </c>
      <c r="D81" s="282"/>
      <c r="E81" s="282"/>
      <c r="F81" s="304" t="s">
        <v>772</v>
      </c>
      <c r="G81" s="303"/>
      <c r="H81" s="282" t="s">
        <v>773</v>
      </c>
      <c r="I81" s="282" t="s">
        <v>768</v>
      </c>
      <c r="J81" s="282">
        <v>50</v>
      </c>
      <c r="K81" s="296"/>
    </row>
    <row r="82" ht="15" customHeight="1">
      <c r="B82" s="305"/>
      <c r="C82" s="282" t="s">
        <v>774</v>
      </c>
      <c r="D82" s="282"/>
      <c r="E82" s="282"/>
      <c r="F82" s="304" t="s">
        <v>766</v>
      </c>
      <c r="G82" s="303"/>
      <c r="H82" s="282" t="s">
        <v>775</v>
      </c>
      <c r="I82" s="282" t="s">
        <v>776</v>
      </c>
      <c r="J82" s="282"/>
      <c r="K82" s="296"/>
    </row>
    <row r="83" ht="15" customHeight="1">
      <c r="B83" s="305"/>
      <c r="C83" s="306" t="s">
        <v>777</v>
      </c>
      <c r="D83" s="306"/>
      <c r="E83" s="306"/>
      <c r="F83" s="307" t="s">
        <v>772</v>
      </c>
      <c r="G83" s="306"/>
      <c r="H83" s="306" t="s">
        <v>778</v>
      </c>
      <c r="I83" s="306" t="s">
        <v>768</v>
      </c>
      <c r="J83" s="306">
        <v>15</v>
      </c>
      <c r="K83" s="296"/>
    </row>
    <row r="84" ht="15" customHeight="1">
      <c r="B84" s="305"/>
      <c r="C84" s="306" t="s">
        <v>779</v>
      </c>
      <c r="D84" s="306"/>
      <c r="E84" s="306"/>
      <c r="F84" s="307" t="s">
        <v>772</v>
      </c>
      <c r="G84" s="306"/>
      <c r="H84" s="306" t="s">
        <v>780</v>
      </c>
      <c r="I84" s="306" t="s">
        <v>768</v>
      </c>
      <c r="J84" s="306">
        <v>15</v>
      </c>
      <c r="K84" s="296"/>
    </row>
    <row r="85" ht="15" customHeight="1">
      <c r="B85" s="305"/>
      <c r="C85" s="306" t="s">
        <v>781</v>
      </c>
      <c r="D85" s="306"/>
      <c r="E85" s="306"/>
      <c r="F85" s="307" t="s">
        <v>772</v>
      </c>
      <c r="G85" s="306"/>
      <c r="H85" s="306" t="s">
        <v>782</v>
      </c>
      <c r="I85" s="306" t="s">
        <v>768</v>
      </c>
      <c r="J85" s="306">
        <v>20</v>
      </c>
      <c r="K85" s="296"/>
    </row>
    <row r="86" ht="15" customHeight="1">
      <c r="B86" s="305"/>
      <c r="C86" s="306" t="s">
        <v>783</v>
      </c>
      <c r="D86" s="306"/>
      <c r="E86" s="306"/>
      <c r="F86" s="307" t="s">
        <v>772</v>
      </c>
      <c r="G86" s="306"/>
      <c r="H86" s="306" t="s">
        <v>784</v>
      </c>
      <c r="I86" s="306" t="s">
        <v>768</v>
      </c>
      <c r="J86" s="306">
        <v>20</v>
      </c>
      <c r="K86" s="296"/>
    </row>
    <row r="87" ht="15" customHeight="1">
      <c r="B87" s="305"/>
      <c r="C87" s="282" t="s">
        <v>785</v>
      </c>
      <c r="D87" s="282"/>
      <c r="E87" s="282"/>
      <c r="F87" s="304" t="s">
        <v>772</v>
      </c>
      <c r="G87" s="303"/>
      <c r="H87" s="282" t="s">
        <v>786</v>
      </c>
      <c r="I87" s="282" t="s">
        <v>768</v>
      </c>
      <c r="J87" s="282">
        <v>50</v>
      </c>
      <c r="K87" s="296"/>
    </row>
    <row r="88" ht="15" customHeight="1">
      <c r="B88" s="305"/>
      <c r="C88" s="282" t="s">
        <v>787</v>
      </c>
      <c r="D88" s="282"/>
      <c r="E88" s="282"/>
      <c r="F88" s="304" t="s">
        <v>772</v>
      </c>
      <c r="G88" s="303"/>
      <c r="H88" s="282" t="s">
        <v>788</v>
      </c>
      <c r="I88" s="282" t="s">
        <v>768</v>
      </c>
      <c r="J88" s="282">
        <v>20</v>
      </c>
      <c r="K88" s="296"/>
    </row>
    <row r="89" ht="15" customHeight="1">
      <c r="B89" s="305"/>
      <c r="C89" s="282" t="s">
        <v>789</v>
      </c>
      <c r="D89" s="282"/>
      <c r="E89" s="282"/>
      <c r="F89" s="304" t="s">
        <v>772</v>
      </c>
      <c r="G89" s="303"/>
      <c r="H89" s="282" t="s">
        <v>790</v>
      </c>
      <c r="I89" s="282" t="s">
        <v>768</v>
      </c>
      <c r="J89" s="282">
        <v>20</v>
      </c>
      <c r="K89" s="296"/>
    </row>
    <row r="90" ht="15" customHeight="1">
      <c r="B90" s="305"/>
      <c r="C90" s="282" t="s">
        <v>791</v>
      </c>
      <c r="D90" s="282"/>
      <c r="E90" s="282"/>
      <c r="F90" s="304" t="s">
        <v>772</v>
      </c>
      <c r="G90" s="303"/>
      <c r="H90" s="282" t="s">
        <v>792</v>
      </c>
      <c r="I90" s="282" t="s">
        <v>768</v>
      </c>
      <c r="J90" s="282">
        <v>50</v>
      </c>
      <c r="K90" s="296"/>
    </row>
    <row r="91" ht="15" customHeight="1">
      <c r="B91" s="305"/>
      <c r="C91" s="282" t="s">
        <v>793</v>
      </c>
      <c r="D91" s="282"/>
      <c r="E91" s="282"/>
      <c r="F91" s="304" t="s">
        <v>772</v>
      </c>
      <c r="G91" s="303"/>
      <c r="H91" s="282" t="s">
        <v>793</v>
      </c>
      <c r="I91" s="282" t="s">
        <v>768</v>
      </c>
      <c r="J91" s="282">
        <v>50</v>
      </c>
      <c r="K91" s="296"/>
    </row>
    <row r="92" ht="15" customHeight="1">
      <c r="B92" s="305"/>
      <c r="C92" s="282" t="s">
        <v>794</v>
      </c>
      <c r="D92" s="282"/>
      <c r="E92" s="282"/>
      <c r="F92" s="304" t="s">
        <v>772</v>
      </c>
      <c r="G92" s="303"/>
      <c r="H92" s="282" t="s">
        <v>795</v>
      </c>
      <c r="I92" s="282" t="s">
        <v>768</v>
      </c>
      <c r="J92" s="282">
        <v>255</v>
      </c>
      <c r="K92" s="296"/>
    </row>
    <row r="93" ht="15" customHeight="1">
      <c r="B93" s="305"/>
      <c r="C93" s="282" t="s">
        <v>796</v>
      </c>
      <c r="D93" s="282"/>
      <c r="E93" s="282"/>
      <c r="F93" s="304" t="s">
        <v>766</v>
      </c>
      <c r="G93" s="303"/>
      <c r="H93" s="282" t="s">
        <v>797</v>
      </c>
      <c r="I93" s="282" t="s">
        <v>798</v>
      </c>
      <c r="J93" s="282"/>
      <c r="K93" s="296"/>
    </row>
    <row r="94" ht="15" customHeight="1">
      <c r="B94" s="305"/>
      <c r="C94" s="282" t="s">
        <v>799</v>
      </c>
      <c r="D94" s="282"/>
      <c r="E94" s="282"/>
      <c r="F94" s="304" t="s">
        <v>766</v>
      </c>
      <c r="G94" s="303"/>
      <c r="H94" s="282" t="s">
        <v>800</v>
      </c>
      <c r="I94" s="282" t="s">
        <v>801</v>
      </c>
      <c r="J94" s="282"/>
      <c r="K94" s="296"/>
    </row>
    <row r="95" ht="15" customHeight="1">
      <c r="B95" s="305"/>
      <c r="C95" s="282" t="s">
        <v>802</v>
      </c>
      <c r="D95" s="282"/>
      <c r="E95" s="282"/>
      <c r="F95" s="304" t="s">
        <v>766</v>
      </c>
      <c r="G95" s="303"/>
      <c r="H95" s="282" t="s">
        <v>802</v>
      </c>
      <c r="I95" s="282" t="s">
        <v>801</v>
      </c>
      <c r="J95" s="282"/>
      <c r="K95" s="296"/>
    </row>
    <row r="96" ht="15" customHeight="1">
      <c r="B96" s="305"/>
      <c r="C96" s="282" t="s">
        <v>39</v>
      </c>
      <c r="D96" s="282"/>
      <c r="E96" s="282"/>
      <c r="F96" s="304" t="s">
        <v>766</v>
      </c>
      <c r="G96" s="303"/>
      <c r="H96" s="282" t="s">
        <v>803</v>
      </c>
      <c r="I96" s="282" t="s">
        <v>801</v>
      </c>
      <c r="J96" s="282"/>
      <c r="K96" s="296"/>
    </row>
    <row r="97" ht="15" customHeight="1">
      <c r="B97" s="305"/>
      <c r="C97" s="282" t="s">
        <v>49</v>
      </c>
      <c r="D97" s="282"/>
      <c r="E97" s="282"/>
      <c r="F97" s="304" t="s">
        <v>766</v>
      </c>
      <c r="G97" s="303"/>
      <c r="H97" s="282" t="s">
        <v>804</v>
      </c>
      <c r="I97" s="282" t="s">
        <v>801</v>
      </c>
      <c r="J97" s="282"/>
      <c r="K97" s="296"/>
    </row>
    <row r="98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ht="45" customHeight="1">
      <c r="B102" s="294"/>
      <c r="C102" s="295" t="s">
        <v>805</v>
      </c>
      <c r="D102" s="295"/>
      <c r="E102" s="295"/>
      <c r="F102" s="295"/>
      <c r="G102" s="295"/>
      <c r="H102" s="295"/>
      <c r="I102" s="295"/>
      <c r="J102" s="295"/>
      <c r="K102" s="296"/>
    </row>
    <row r="103" ht="17.25" customHeight="1">
      <c r="B103" s="294"/>
      <c r="C103" s="297" t="s">
        <v>760</v>
      </c>
      <c r="D103" s="297"/>
      <c r="E103" s="297"/>
      <c r="F103" s="297" t="s">
        <v>761</v>
      </c>
      <c r="G103" s="298"/>
      <c r="H103" s="297" t="s">
        <v>55</v>
      </c>
      <c r="I103" s="297" t="s">
        <v>58</v>
      </c>
      <c r="J103" s="297" t="s">
        <v>762</v>
      </c>
      <c r="K103" s="296"/>
    </row>
    <row r="104" ht="17.25" customHeight="1">
      <c r="B104" s="294"/>
      <c r="C104" s="299" t="s">
        <v>763</v>
      </c>
      <c r="D104" s="299"/>
      <c r="E104" s="299"/>
      <c r="F104" s="300" t="s">
        <v>764</v>
      </c>
      <c r="G104" s="301"/>
      <c r="H104" s="299"/>
      <c r="I104" s="299"/>
      <c r="J104" s="299" t="s">
        <v>765</v>
      </c>
      <c r="K104" s="296"/>
    </row>
    <row r="105" ht="5.25" customHeight="1">
      <c r="B105" s="294"/>
      <c r="C105" s="297"/>
      <c r="D105" s="297"/>
      <c r="E105" s="297"/>
      <c r="F105" s="297"/>
      <c r="G105" s="313"/>
      <c r="H105" s="297"/>
      <c r="I105" s="297"/>
      <c r="J105" s="297"/>
      <c r="K105" s="296"/>
    </row>
    <row r="106" ht="15" customHeight="1">
      <c r="B106" s="294"/>
      <c r="C106" s="282" t="s">
        <v>54</v>
      </c>
      <c r="D106" s="302"/>
      <c r="E106" s="302"/>
      <c r="F106" s="304" t="s">
        <v>766</v>
      </c>
      <c r="G106" s="313"/>
      <c r="H106" s="282" t="s">
        <v>806</v>
      </c>
      <c r="I106" s="282" t="s">
        <v>768</v>
      </c>
      <c r="J106" s="282">
        <v>20</v>
      </c>
      <c r="K106" s="296"/>
    </row>
    <row r="107" ht="15" customHeight="1">
      <c r="B107" s="294"/>
      <c r="C107" s="282" t="s">
        <v>769</v>
      </c>
      <c r="D107" s="282"/>
      <c r="E107" s="282"/>
      <c r="F107" s="304" t="s">
        <v>766</v>
      </c>
      <c r="G107" s="282"/>
      <c r="H107" s="282" t="s">
        <v>806</v>
      </c>
      <c r="I107" s="282" t="s">
        <v>768</v>
      </c>
      <c r="J107" s="282">
        <v>120</v>
      </c>
      <c r="K107" s="296"/>
    </row>
    <row r="108" ht="15" customHeight="1">
      <c r="B108" s="305"/>
      <c r="C108" s="282" t="s">
        <v>771</v>
      </c>
      <c r="D108" s="282"/>
      <c r="E108" s="282"/>
      <c r="F108" s="304" t="s">
        <v>772</v>
      </c>
      <c r="G108" s="282"/>
      <c r="H108" s="282" t="s">
        <v>806</v>
      </c>
      <c r="I108" s="282" t="s">
        <v>768</v>
      </c>
      <c r="J108" s="282">
        <v>50</v>
      </c>
      <c r="K108" s="296"/>
    </row>
    <row r="109" ht="15" customHeight="1">
      <c r="B109" s="305"/>
      <c r="C109" s="282" t="s">
        <v>774</v>
      </c>
      <c r="D109" s="282"/>
      <c r="E109" s="282"/>
      <c r="F109" s="304" t="s">
        <v>766</v>
      </c>
      <c r="G109" s="282"/>
      <c r="H109" s="282" t="s">
        <v>806</v>
      </c>
      <c r="I109" s="282" t="s">
        <v>776</v>
      </c>
      <c r="J109" s="282"/>
      <c r="K109" s="296"/>
    </row>
    <row r="110" ht="15" customHeight="1">
      <c r="B110" s="305"/>
      <c r="C110" s="282" t="s">
        <v>785</v>
      </c>
      <c r="D110" s="282"/>
      <c r="E110" s="282"/>
      <c r="F110" s="304" t="s">
        <v>772</v>
      </c>
      <c r="G110" s="282"/>
      <c r="H110" s="282" t="s">
        <v>806</v>
      </c>
      <c r="I110" s="282" t="s">
        <v>768</v>
      </c>
      <c r="J110" s="282">
        <v>50</v>
      </c>
      <c r="K110" s="296"/>
    </row>
    <row r="111" ht="15" customHeight="1">
      <c r="B111" s="305"/>
      <c r="C111" s="282" t="s">
        <v>793</v>
      </c>
      <c r="D111" s="282"/>
      <c r="E111" s="282"/>
      <c r="F111" s="304" t="s">
        <v>772</v>
      </c>
      <c r="G111" s="282"/>
      <c r="H111" s="282" t="s">
        <v>806</v>
      </c>
      <c r="I111" s="282" t="s">
        <v>768</v>
      </c>
      <c r="J111" s="282">
        <v>50</v>
      </c>
      <c r="K111" s="296"/>
    </row>
    <row r="112" ht="15" customHeight="1">
      <c r="B112" s="305"/>
      <c r="C112" s="282" t="s">
        <v>791</v>
      </c>
      <c r="D112" s="282"/>
      <c r="E112" s="282"/>
      <c r="F112" s="304" t="s">
        <v>772</v>
      </c>
      <c r="G112" s="282"/>
      <c r="H112" s="282" t="s">
        <v>806</v>
      </c>
      <c r="I112" s="282" t="s">
        <v>768</v>
      </c>
      <c r="J112" s="282">
        <v>50</v>
      </c>
      <c r="K112" s="296"/>
    </row>
    <row r="113" ht="15" customHeight="1">
      <c r="B113" s="305"/>
      <c r="C113" s="282" t="s">
        <v>54</v>
      </c>
      <c r="D113" s="282"/>
      <c r="E113" s="282"/>
      <c r="F113" s="304" t="s">
        <v>766</v>
      </c>
      <c r="G113" s="282"/>
      <c r="H113" s="282" t="s">
        <v>807</v>
      </c>
      <c r="I113" s="282" t="s">
        <v>768</v>
      </c>
      <c r="J113" s="282">
        <v>20</v>
      </c>
      <c r="K113" s="296"/>
    </row>
    <row r="114" ht="15" customHeight="1">
      <c r="B114" s="305"/>
      <c r="C114" s="282" t="s">
        <v>808</v>
      </c>
      <c r="D114" s="282"/>
      <c r="E114" s="282"/>
      <c r="F114" s="304" t="s">
        <v>766</v>
      </c>
      <c r="G114" s="282"/>
      <c r="H114" s="282" t="s">
        <v>809</v>
      </c>
      <c r="I114" s="282" t="s">
        <v>768</v>
      </c>
      <c r="J114" s="282">
        <v>120</v>
      </c>
      <c r="K114" s="296"/>
    </row>
    <row r="115" ht="15" customHeight="1">
      <c r="B115" s="305"/>
      <c r="C115" s="282" t="s">
        <v>39</v>
      </c>
      <c r="D115" s="282"/>
      <c r="E115" s="282"/>
      <c r="F115" s="304" t="s">
        <v>766</v>
      </c>
      <c r="G115" s="282"/>
      <c r="H115" s="282" t="s">
        <v>810</v>
      </c>
      <c r="I115" s="282" t="s">
        <v>801</v>
      </c>
      <c r="J115" s="282"/>
      <c r="K115" s="296"/>
    </row>
    <row r="116" ht="15" customHeight="1">
      <c r="B116" s="305"/>
      <c r="C116" s="282" t="s">
        <v>49</v>
      </c>
      <c r="D116" s="282"/>
      <c r="E116" s="282"/>
      <c r="F116" s="304" t="s">
        <v>766</v>
      </c>
      <c r="G116" s="282"/>
      <c r="H116" s="282" t="s">
        <v>811</v>
      </c>
      <c r="I116" s="282" t="s">
        <v>801</v>
      </c>
      <c r="J116" s="282"/>
      <c r="K116" s="296"/>
    </row>
    <row r="117" ht="15" customHeight="1">
      <c r="B117" s="305"/>
      <c r="C117" s="282" t="s">
        <v>58</v>
      </c>
      <c r="D117" s="282"/>
      <c r="E117" s="282"/>
      <c r="F117" s="304" t="s">
        <v>766</v>
      </c>
      <c r="G117" s="282"/>
      <c r="H117" s="282" t="s">
        <v>812</v>
      </c>
      <c r="I117" s="282" t="s">
        <v>813</v>
      </c>
      <c r="J117" s="282"/>
      <c r="K117" s="296"/>
    </row>
    <row r="118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ht="18.75" customHeight="1">
      <c r="B119" s="315"/>
      <c r="C119" s="279"/>
      <c r="D119" s="279"/>
      <c r="E119" s="279"/>
      <c r="F119" s="316"/>
      <c r="G119" s="279"/>
      <c r="H119" s="279"/>
      <c r="I119" s="279"/>
      <c r="J119" s="279"/>
      <c r="K119" s="315"/>
    </row>
    <row r="120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ht="7.5" customHeight="1">
      <c r="B121" s="317"/>
      <c r="C121" s="318"/>
      <c r="D121" s="318"/>
      <c r="E121" s="318"/>
      <c r="F121" s="318"/>
      <c r="G121" s="318"/>
      <c r="H121" s="318"/>
      <c r="I121" s="318"/>
      <c r="J121" s="318"/>
      <c r="K121" s="319"/>
    </row>
    <row r="122" ht="45" customHeight="1">
      <c r="B122" s="320"/>
      <c r="C122" s="273" t="s">
        <v>814</v>
      </c>
      <c r="D122" s="273"/>
      <c r="E122" s="273"/>
      <c r="F122" s="273"/>
      <c r="G122" s="273"/>
      <c r="H122" s="273"/>
      <c r="I122" s="273"/>
      <c r="J122" s="273"/>
      <c r="K122" s="321"/>
    </row>
    <row r="123" ht="17.25" customHeight="1">
      <c r="B123" s="322"/>
      <c r="C123" s="297" t="s">
        <v>760</v>
      </c>
      <c r="D123" s="297"/>
      <c r="E123" s="297"/>
      <c r="F123" s="297" t="s">
        <v>761</v>
      </c>
      <c r="G123" s="298"/>
      <c r="H123" s="297" t="s">
        <v>55</v>
      </c>
      <c r="I123" s="297" t="s">
        <v>58</v>
      </c>
      <c r="J123" s="297" t="s">
        <v>762</v>
      </c>
      <c r="K123" s="323"/>
    </row>
    <row r="124" ht="17.25" customHeight="1">
      <c r="B124" s="322"/>
      <c r="C124" s="299" t="s">
        <v>763</v>
      </c>
      <c r="D124" s="299"/>
      <c r="E124" s="299"/>
      <c r="F124" s="300" t="s">
        <v>764</v>
      </c>
      <c r="G124" s="301"/>
      <c r="H124" s="299"/>
      <c r="I124" s="299"/>
      <c r="J124" s="299" t="s">
        <v>765</v>
      </c>
      <c r="K124" s="323"/>
    </row>
    <row r="125" ht="5.25" customHeight="1">
      <c r="B125" s="324"/>
      <c r="C125" s="302"/>
      <c r="D125" s="302"/>
      <c r="E125" s="302"/>
      <c r="F125" s="302"/>
      <c r="G125" s="282"/>
      <c r="H125" s="302"/>
      <c r="I125" s="302"/>
      <c r="J125" s="302"/>
      <c r="K125" s="325"/>
    </row>
    <row r="126" ht="15" customHeight="1">
      <c r="B126" s="324"/>
      <c r="C126" s="282" t="s">
        <v>769</v>
      </c>
      <c r="D126" s="302"/>
      <c r="E126" s="302"/>
      <c r="F126" s="304" t="s">
        <v>766</v>
      </c>
      <c r="G126" s="282"/>
      <c r="H126" s="282" t="s">
        <v>806</v>
      </c>
      <c r="I126" s="282" t="s">
        <v>768</v>
      </c>
      <c r="J126" s="282">
        <v>120</v>
      </c>
      <c r="K126" s="326"/>
    </row>
    <row r="127" ht="15" customHeight="1">
      <c r="B127" s="324"/>
      <c r="C127" s="282" t="s">
        <v>815</v>
      </c>
      <c r="D127" s="282"/>
      <c r="E127" s="282"/>
      <c r="F127" s="304" t="s">
        <v>766</v>
      </c>
      <c r="G127" s="282"/>
      <c r="H127" s="282" t="s">
        <v>816</v>
      </c>
      <c r="I127" s="282" t="s">
        <v>768</v>
      </c>
      <c r="J127" s="282" t="s">
        <v>817</v>
      </c>
      <c r="K127" s="326"/>
    </row>
    <row r="128" ht="15" customHeight="1">
      <c r="B128" s="324"/>
      <c r="C128" s="282" t="s">
        <v>714</v>
      </c>
      <c r="D128" s="282"/>
      <c r="E128" s="282"/>
      <c r="F128" s="304" t="s">
        <v>766</v>
      </c>
      <c r="G128" s="282"/>
      <c r="H128" s="282" t="s">
        <v>818</v>
      </c>
      <c r="I128" s="282" t="s">
        <v>768</v>
      </c>
      <c r="J128" s="282" t="s">
        <v>817</v>
      </c>
      <c r="K128" s="326"/>
    </row>
    <row r="129" ht="15" customHeight="1">
      <c r="B129" s="324"/>
      <c r="C129" s="282" t="s">
        <v>777</v>
      </c>
      <c r="D129" s="282"/>
      <c r="E129" s="282"/>
      <c r="F129" s="304" t="s">
        <v>772</v>
      </c>
      <c r="G129" s="282"/>
      <c r="H129" s="282" t="s">
        <v>778</v>
      </c>
      <c r="I129" s="282" t="s">
        <v>768</v>
      </c>
      <c r="J129" s="282">
        <v>15</v>
      </c>
      <c r="K129" s="326"/>
    </row>
    <row r="130" ht="15" customHeight="1">
      <c r="B130" s="324"/>
      <c r="C130" s="306" t="s">
        <v>779</v>
      </c>
      <c r="D130" s="306"/>
      <c r="E130" s="306"/>
      <c r="F130" s="307" t="s">
        <v>772</v>
      </c>
      <c r="G130" s="306"/>
      <c r="H130" s="306" t="s">
        <v>780</v>
      </c>
      <c r="I130" s="306" t="s">
        <v>768</v>
      </c>
      <c r="J130" s="306">
        <v>15</v>
      </c>
      <c r="K130" s="326"/>
    </row>
    <row r="131" ht="15" customHeight="1">
      <c r="B131" s="324"/>
      <c r="C131" s="306" t="s">
        <v>781</v>
      </c>
      <c r="D131" s="306"/>
      <c r="E131" s="306"/>
      <c r="F131" s="307" t="s">
        <v>772</v>
      </c>
      <c r="G131" s="306"/>
      <c r="H131" s="306" t="s">
        <v>782</v>
      </c>
      <c r="I131" s="306" t="s">
        <v>768</v>
      </c>
      <c r="J131" s="306">
        <v>20</v>
      </c>
      <c r="K131" s="326"/>
    </row>
    <row r="132" ht="15" customHeight="1">
      <c r="B132" s="324"/>
      <c r="C132" s="306" t="s">
        <v>783</v>
      </c>
      <c r="D132" s="306"/>
      <c r="E132" s="306"/>
      <c r="F132" s="307" t="s">
        <v>772</v>
      </c>
      <c r="G132" s="306"/>
      <c r="H132" s="306" t="s">
        <v>784</v>
      </c>
      <c r="I132" s="306" t="s">
        <v>768</v>
      </c>
      <c r="J132" s="306">
        <v>20</v>
      </c>
      <c r="K132" s="326"/>
    </row>
    <row r="133" ht="15" customHeight="1">
      <c r="B133" s="324"/>
      <c r="C133" s="282" t="s">
        <v>771</v>
      </c>
      <c r="D133" s="282"/>
      <c r="E133" s="282"/>
      <c r="F133" s="304" t="s">
        <v>772</v>
      </c>
      <c r="G133" s="282"/>
      <c r="H133" s="282" t="s">
        <v>806</v>
      </c>
      <c r="I133" s="282" t="s">
        <v>768</v>
      </c>
      <c r="J133" s="282">
        <v>50</v>
      </c>
      <c r="K133" s="326"/>
    </row>
    <row r="134" ht="15" customHeight="1">
      <c r="B134" s="324"/>
      <c r="C134" s="282" t="s">
        <v>785</v>
      </c>
      <c r="D134" s="282"/>
      <c r="E134" s="282"/>
      <c r="F134" s="304" t="s">
        <v>772</v>
      </c>
      <c r="G134" s="282"/>
      <c r="H134" s="282" t="s">
        <v>806</v>
      </c>
      <c r="I134" s="282" t="s">
        <v>768</v>
      </c>
      <c r="J134" s="282">
        <v>50</v>
      </c>
      <c r="K134" s="326"/>
    </row>
    <row r="135" ht="15" customHeight="1">
      <c r="B135" s="324"/>
      <c r="C135" s="282" t="s">
        <v>791</v>
      </c>
      <c r="D135" s="282"/>
      <c r="E135" s="282"/>
      <c r="F135" s="304" t="s">
        <v>772</v>
      </c>
      <c r="G135" s="282"/>
      <c r="H135" s="282" t="s">
        <v>806</v>
      </c>
      <c r="I135" s="282" t="s">
        <v>768</v>
      </c>
      <c r="J135" s="282">
        <v>50</v>
      </c>
      <c r="K135" s="326"/>
    </row>
    <row r="136" ht="15" customHeight="1">
      <c r="B136" s="324"/>
      <c r="C136" s="282" t="s">
        <v>793</v>
      </c>
      <c r="D136" s="282"/>
      <c r="E136" s="282"/>
      <c r="F136" s="304" t="s">
        <v>772</v>
      </c>
      <c r="G136" s="282"/>
      <c r="H136" s="282" t="s">
        <v>806</v>
      </c>
      <c r="I136" s="282" t="s">
        <v>768</v>
      </c>
      <c r="J136" s="282">
        <v>50</v>
      </c>
      <c r="K136" s="326"/>
    </row>
    <row r="137" ht="15" customHeight="1">
      <c r="B137" s="324"/>
      <c r="C137" s="282" t="s">
        <v>794</v>
      </c>
      <c r="D137" s="282"/>
      <c r="E137" s="282"/>
      <c r="F137" s="304" t="s">
        <v>772</v>
      </c>
      <c r="G137" s="282"/>
      <c r="H137" s="282" t="s">
        <v>819</v>
      </c>
      <c r="I137" s="282" t="s">
        <v>768</v>
      </c>
      <c r="J137" s="282">
        <v>255</v>
      </c>
      <c r="K137" s="326"/>
    </row>
    <row r="138" ht="15" customHeight="1">
      <c r="B138" s="324"/>
      <c r="C138" s="282" t="s">
        <v>796</v>
      </c>
      <c r="D138" s="282"/>
      <c r="E138" s="282"/>
      <c r="F138" s="304" t="s">
        <v>766</v>
      </c>
      <c r="G138" s="282"/>
      <c r="H138" s="282" t="s">
        <v>820</v>
      </c>
      <c r="I138" s="282" t="s">
        <v>798</v>
      </c>
      <c r="J138" s="282"/>
      <c r="K138" s="326"/>
    </row>
    <row r="139" ht="15" customHeight="1">
      <c r="B139" s="324"/>
      <c r="C139" s="282" t="s">
        <v>799</v>
      </c>
      <c r="D139" s="282"/>
      <c r="E139" s="282"/>
      <c r="F139" s="304" t="s">
        <v>766</v>
      </c>
      <c r="G139" s="282"/>
      <c r="H139" s="282" t="s">
        <v>821</v>
      </c>
      <c r="I139" s="282" t="s">
        <v>801</v>
      </c>
      <c r="J139" s="282"/>
      <c r="K139" s="326"/>
    </row>
    <row r="140" ht="15" customHeight="1">
      <c r="B140" s="324"/>
      <c r="C140" s="282" t="s">
        <v>802</v>
      </c>
      <c r="D140" s="282"/>
      <c r="E140" s="282"/>
      <c r="F140" s="304" t="s">
        <v>766</v>
      </c>
      <c r="G140" s="282"/>
      <c r="H140" s="282" t="s">
        <v>802</v>
      </c>
      <c r="I140" s="282" t="s">
        <v>801</v>
      </c>
      <c r="J140" s="282"/>
      <c r="K140" s="326"/>
    </row>
    <row r="141" ht="15" customHeight="1">
      <c r="B141" s="324"/>
      <c r="C141" s="282" t="s">
        <v>39</v>
      </c>
      <c r="D141" s="282"/>
      <c r="E141" s="282"/>
      <c r="F141" s="304" t="s">
        <v>766</v>
      </c>
      <c r="G141" s="282"/>
      <c r="H141" s="282" t="s">
        <v>822</v>
      </c>
      <c r="I141" s="282" t="s">
        <v>801</v>
      </c>
      <c r="J141" s="282"/>
      <c r="K141" s="326"/>
    </row>
    <row r="142" ht="15" customHeight="1">
      <c r="B142" s="324"/>
      <c r="C142" s="282" t="s">
        <v>823</v>
      </c>
      <c r="D142" s="282"/>
      <c r="E142" s="282"/>
      <c r="F142" s="304" t="s">
        <v>766</v>
      </c>
      <c r="G142" s="282"/>
      <c r="H142" s="282" t="s">
        <v>824</v>
      </c>
      <c r="I142" s="282" t="s">
        <v>801</v>
      </c>
      <c r="J142" s="282"/>
      <c r="K142" s="326"/>
    </row>
    <row r="143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ht="18.75" customHeight="1">
      <c r="B144" s="279"/>
      <c r="C144" s="279"/>
      <c r="D144" s="279"/>
      <c r="E144" s="279"/>
      <c r="F144" s="316"/>
      <c r="G144" s="279"/>
      <c r="H144" s="279"/>
      <c r="I144" s="279"/>
      <c r="J144" s="279"/>
      <c r="K144" s="279"/>
    </row>
    <row r="145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ht="45" customHeight="1">
      <c r="B147" s="294"/>
      <c r="C147" s="295" t="s">
        <v>825</v>
      </c>
      <c r="D147" s="295"/>
      <c r="E147" s="295"/>
      <c r="F147" s="295"/>
      <c r="G147" s="295"/>
      <c r="H147" s="295"/>
      <c r="I147" s="295"/>
      <c r="J147" s="295"/>
      <c r="K147" s="296"/>
    </row>
    <row r="148" ht="17.25" customHeight="1">
      <c r="B148" s="294"/>
      <c r="C148" s="297" t="s">
        <v>760</v>
      </c>
      <c r="D148" s="297"/>
      <c r="E148" s="297"/>
      <c r="F148" s="297" t="s">
        <v>761</v>
      </c>
      <c r="G148" s="298"/>
      <c r="H148" s="297" t="s">
        <v>55</v>
      </c>
      <c r="I148" s="297" t="s">
        <v>58</v>
      </c>
      <c r="J148" s="297" t="s">
        <v>762</v>
      </c>
      <c r="K148" s="296"/>
    </row>
    <row r="149" ht="17.25" customHeight="1">
      <c r="B149" s="294"/>
      <c r="C149" s="299" t="s">
        <v>763</v>
      </c>
      <c r="D149" s="299"/>
      <c r="E149" s="299"/>
      <c r="F149" s="300" t="s">
        <v>764</v>
      </c>
      <c r="G149" s="301"/>
      <c r="H149" s="299"/>
      <c r="I149" s="299"/>
      <c r="J149" s="299" t="s">
        <v>765</v>
      </c>
      <c r="K149" s="296"/>
    </row>
    <row r="150" ht="5.25" customHeight="1">
      <c r="B150" s="305"/>
      <c r="C150" s="302"/>
      <c r="D150" s="302"/>
      <c r="E150" s="302"/>
      <c r="F150" s="302"/>
      <c r="G150" s="303"/>
      <c r="H150" s="302"/>
      <c r="I150" s="302"/>
      <c r="J150" s="302"/>
      <c r="K150" s="326"/>
    </row>
    <row r="151" ht="15" customHeight="1">
      <c r="B151" s="305"/>
      <c r="C151" s="330" t="s">
        <v>769</v>
      </c>
      <c r="D151" s="282"/>
      <c r="E151" s="282"/>
      <c r="F151" s="331" t="s">
        <v>766</v>
      </c>
      <c r="G151" s="282"/>
      <c r="H151" s="330" t="s">
        <v>806</v>
      </c>
      <c r="I151" s="330" t="s">
        <v>768</v>
      </c>
      <c r="J151" s="330">
        <v>120</v>
      </c>
      <c r="K151" s="326"/>
    </row>
    <row r="152" ht="15" customHeight="1">
      <c r="B152" s="305"/>
      <c r="C152" s="330" t="s">
        <v>815</v>
      </c>
      <c r="D152" s="282"/>
      <c r="E152" s="282"/>
      <c r="F152" s="331" t="s">
        <v>766</v>
      </c>
      <c r="G152" s="282"/>
      <c r="H152" s="330" t="s">
        <v>826</v>
      </c>
      <c r="I152" s="330" t="s">
        <v>768</v>
      </c>
      <c r="J152" s="330" t="s">
        <v>817</v>
      </c>
      <c r="K152" s="326"/>
    </row>
    <row r="153" ht="15" customHeight="1">
      <c r="B153" s="305"/>
      <c r="C153" s="330" t="s">
        <v>714</v>
      </c>
      <c r="D153" s="282"/>
      <c r="E153" s="282"/>
      <c r="F153" s="331" t="s">
        <v>766</v>
      </c>
      <c r="G153" s="282"/>
      <c r="H153" s="330" t="s">
        <v>827</v>
      </c>
      <c r="I153" s="330" t="s">
        <v>768</v>
      </c>
      <c r="J153" s="330" t="s">
        <v>817</v>
      </c>
      <c r="K153" s="326"/>
    </row>
    <row r="154" ht="15" customHeight="1">
      <c r="B154" s="305"/>
      <c r="C154" s="330" t="s">
        <v>771</v>
      </c>
      <c r="D154" s="282"/>
      <c r="E154" s="282"/>
      <c r="F154" s="331" t="s">
        <v>772</v>
      </c>
      <c r="G154" s="282"/>
      <c r="H154" s="330" t="s">
        <v>806</v>
      </c>
      <c r="I154" s="330" t="s">
        <v>768</v>
      </c>
      <c r="J154" s="330">
        <v>50</v>
      </c>
      <c r="K154" s="326"/>
    </row>
    <row r="155" ht="15" customHeight="1">
      <c r="B155" s="305"/>
      <c r="C155" s="330" t="s">
        <v>774</v>
      </c>
      <c r="D155" s="282"/>
      <c r="E155" s="282"/>
      <c r="F155" s="331" t="s">
        <v>766</v>
      </c>
      <c r="G155" s="282"/>
      <c r="H155" s="330" t="s">
        <v>806</v>
      </c>
      <c r="I155" s="330" t="s">
        <v>776</v>
      </c>
      <c r="J155" s="330"/>
      <c r="K155" s="326"/>
    </row>
    <row r="156" ht="15" customHeight="1">
      <c r="B156" s="305"/>
      <c r="C156" s="330" t="s">
        <v>785</v>
      </c>
      <c r="D156" s="282"/>
      <c r="E156" s="282"/>
      <c r="F156" s="331" t="s">
        <v>772</v>
      </c>
      <c r="G156" s="282"/>
      <c r="H156" s="330" t="s">
        <v>806</v>
      </c>
      <c r="I156" s="330" t="s">
        <v>768</v>
      </c>
      <c r="J156" s="330">
        <v>50</v>
      </c>
      <c r="K156" s="326"/>
    </row>
    <row r="157" ht="15" customHeight="1">
      <c r="B157" s="305"/>
      <c r="C157" s="330" t="s">
        <v>793</v>
      </c>
      <c r="D157" s="282"/>
      <c r="E157" s="282"/>
      <c r="F157" s="331" t="s">
        <v>772</v>
      </c>
      <c r="G157" s="282"/>
      <c r="H157" s="330" t="s">
        <v>806</v>
      </c>
      <c r="I157" s="330" t="s">
        <v>768</v>
      </c>
      <c r="J157" s="330">
        <v>50</v>
      </c>
      <c r="K157" s="326"/>
    </row>
    <row r="158" ht="15" customHeight="1">
      <c r="B158" s="305"/>
      <c r="C158" s="330" t="s">
        <v>791</v>
      </c>
      <c r="D158" s="282"/>
      <c r="E158" s="282"/>
      <c r="F158" s="331" t="s">
        <v>772</v>
      </c>
      <c r="G158" s="282"/>
      <c r="H158" s="330" t="s">
        <v>806</v>
      </c>
      <c r="I158" s="330" t="s">
        <v>768</v>
      </c>
      <c r="J158" s="330">
        <v>50</v>
      </c>
      <c r="K158" s="326"/>
    </row>
    <row r="159" ht="15" customHeight="1">
      <c r="B159" s="305"/>
      <c r="C159" s="330" t="s">
        <v>83</v>
      </c>
      <c r="D159" s="282"/>
      <c r="E159" s="282"/>
      <c r="F159" s="331" t="s">
        <v>766</v>
      </c>
      <c r="G159" s="282"/>
      <c r="H159" s="330" t="s">
        <v>828</v>
      </c>
      <c r="I159" s="330" t="s">
        <v>768</v>
      </c>
      <c r="J159" s="330" t="s">
        <v>829</v>
      </c>
      <c r="K159" s="326"/>
    </row>
    <row r="160" ht="15" customHeight="1">
      <c r="B160" s="305"/>
      <c r="C160" s="330" t="s">
        <v>830</v>
      </c>
      <c r="D160" s="282"/>
      <c r="E160" s="282"/>
      <c r="F160" s="331" t="s">
        <v>766</v>
      </c>
      <c r="G160" s="282"/>
      <c r="H160" s="330" t="s">
        <v>831</v>
      </c>
      <c r="I160" s="330" t="s">
        <v>801</v>
      </c>
      <c r="J160" s="330"/>
      <c r="K160" s="326"/>
    </row>
    <row r="161" ht="15" customHeight="1">
      <c r="B161" s="332"/>
      <c r="C161" s="314"/>
      <c r="D161" s="314"/>
      <c r="E161" s="314"/>
      <c r="F161" s="314"/>
      <c r="G161" s="314"/>
      <c r="H161" s="314"/>
      <c r="I161" s="314"/>
      <c r="J161" s="314"/>
      <c r="K161" s="333"/>
    </row>
    <row r="162" ht="18.75" customHeight="1">
      <c r="B162" s="279"/>
      <c r="C162" s="282"/>
      <c r="D162" s="282"/>
      <c r="E162" s="282"/>
      <c r="F162" s="304"/>
      <c r="G162" s="282"/>
      <c r="H162" s="282"/>
      <c r="I162" s="282"/>
      <c r="J162" s="282"/>
      <c r="K162" s="279"/>
    </row>
    <row r="163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ht="45" customHeight="1">
      <c r="B165" s="272"/>
      <c r="C165" s="273" t="s">
        <v>832</v>
      </c>
      <c r="D165" s="273"/>
      <c r="E165" s="273"/>
      <c r="F165" s="273"/>
      <c r="G165" s="273"/>
      <c r="H165" s="273"/>
      <c r="I165" s="273"/>
      <c r="J165" s="273"/>
      <c r="K165" s="274"/>
    </row>
    <row r="166" ht="17.25" customHeight="1">
      <c r="B166" s="272"/>
      <c r="C166" s="297" t="s">
        <v>760</v>
      </c>
      <c r="D166" s="297"/>
      <c r="E166" s="297"/>
      <c r="F166" s="297" t="s">
        <v>761</v>
      </c>
      <c r="G166" s="334"/>
      <c r="H166" s="335" t="s">
        <v>55</v>
      </c>
      <c r="I166" s="335" t="s">
        <v>58</v>
      </c>
      <c r="J166" s="297" t="s">
        <v>762</v>
      </c>
      <c r="K166" s="274"/>
    </row>
    <row r="167" ht="17.25" customHeight="1">
      <c r="B167" s="275"/>
      <c r="C167" s="299" t="s">
        <v>763</v>
      </c>
      <c r="D167" s="299"/>
      <c r="E167" s="299"/>
      <c r="F167" s="300" t="s">
        <v>764</v>
      </c>
      <c r="G167" s="336"/>
      <c r="H167" s="337"/>
      <c r="I167" s="337"/>
      <c r="J167" s="299" t="s">
        <v>765</v>
      </c>
      <c r="K167" s="277"/>
    </row>
    <row r="168" ht="5.25" customHeight="1">
      <c r="B168" s="305"/>
      <c r="C168" s="302"/>
      <c r="D168" s="302"/>
      <c r="E168" s="302"/>
      <c r="F168" s="302"/>
      <c r="G168" s="303"/>
      <c r="H168" s="302"/>
      <c r="I168" s="302"/>
      <c r="J168" s="302"/>
      <c r="K168" s="326"/>
    </row>
    <row r="169" ht="15" customHeight="1">
      <c r="B169" s="305"/>
      <c r="C169" s="282" t="s">
        <v>769</v>
      </c>
      <c r="D169" s="282"/>
      <c r="E169" s="282"/>
      <c r="F169" s="304" t="s">
        <v>766</v>
      </c>
      <c r="G169" s="282"/>
      <c r="H169" s="282" t="s">
        <v>806</v>
      </c>
      <c r="I169" s="282" t="s">
        <v>768</v>
      </c>
      <c r="J169" s="282">
        <v>120</v>
      </c>
      <c r="K169" s="326"/>
    </row>
    <row r="170" ht="15" customHeight="1">
      <c r="B170" s="305"/>
      <c r="C170" s="282" t="s">
        <v>815</v>
      </c>
      <c r="D170" s="282"/>
      <c r="E170" s="282"/>
      <c r="F170" s="304" t="s">
        <v>766</v>
      </c>
      <c r="G170" s="282"/>
      <c r="H170" s="282" t="s">
        <v>816</v>
      </c>
      <c r="I170" s="282" t="s">
        <v>768</v>
      </c>
      <c r="J170" s="282" t="s">
        <v>817</v>
      </c>
      <c r="K170" s="326"/>
    </row>
    <row r="171" ht="15" customHeight="1">
      <c r="B171" s="305"/>
      <c r="C171" s="282" t="s">
        <v>714</v>
      </c>
      <c r="D171" s="282"/>
      <c r="E171" s="282"/>
      <c r="F171" s="304" t="s">
        <v>766</v>
      </c>
      <c r="G171" s="282"/>
      <c r="H171" s="282" t="s">
        <v>833</v>
      </c>
      <c r="I171" s="282" t="s">
        <v>768</v>
      </c>
      <c r="J171" s="282" t="s">
        <v>817</v>
      </c>
      <c r="K171" s="326"/>
    </row>
    <row r="172" ht="15" customHeight="1">
      <c r="B172" s="305"/>
      <c r="C172" s="282" t="s">
        <v>771</v>
      </c>
      <c r="D172" s="282"/>
      <c r="E172" s="282"/>
      <c r="F172" s="304" t="s">
        <v>772</v>
      </c>
      <c r="G172" s="282"/>
      <c r="H172" s="282" t="s">
        <v>833</v>
      </c>
      <c r="I172" s="282" t="s">
        <v>768</v>
      </c>
      <c r="J172" s="282">
        <v>50</v>
      </c>
      <c r="K172" s="326"/>
    </row>
    <row r="173" ht="15" customHeight="1">
      <c r="B173" s="305"/>
      <c r="C173" s="282" t="s">
        <v>774</v>
      </c>
      <c r="D173" s="282"/>
      <c r="E173" s="282"/>
      <c r="F173" s="304" t="s">
        <v>766</v>
      </c>
      <c r="G173" s="282"/>
      <c r="H173" s="282" t="s">
        <v>833</v>
      </c>
      <c r="I173" s="282" t="s">
        <v>776</v>
      </c>
      <c r="J173" s="282"/>
      <c r="K173" s="326"/>
    </row>
    <row r="174" ht="15" customHeight="1">
      <c r="B174" s="305"/>
      <c r="C174" s="282" t="s">
        <v>785</v>
      </c>
      <c r="D174" s="282"/>
      <c r="E174" s="282"/>
      <c r="F174" s="304" t="s">
        <v>772</v>
      </c>
      <c r="G174" s="282"/>
      <c r="H174" s="282" t="s">
        <v>833</v>
      </c>
      <c r="I174" s="282" t="s">
        <v>768</v>
      </c>
      <c r="J174" s="282">
        <v>50</v>
      </c>
      <c r="K174" s="326"/>
    </row>
    <row r="175" ht="15" customHeight="1">
      <c r="B175" s="305"/>
      <c r="C175" s="282" t="s">
        <v>793</v>
      </c>
      <c r="D175" s="282"/>
      <c r="E175" s="282"/>
      <c r="F175" s="304" t="s">
        <v>772</v>
      </c>
      <c r="G175" s="282"/>
      <c r="H175" s="282" t="s">
        <v>833</v>
      </c>
      <c r="I175" s="282" t="s">
        <v>768</v>
      </c>
      <c r="J175" s="282">
        <v>50</v>
      </c>
      <c r="K175" s="326"/>
    </row>
    <row r="176" ht="15" customHeight="1">
      <c r="B176" s="305"/>
      <c r="C176" s="282" t="s">
        <v>791</v>
      </c>
      <c r="D176" s="282"/>
      <c r="E176" s="282"/>
      <c r="F176" s="304" t="s">
        <v>772</v>
      </c>
      <c r="G176" s="282"/>
      <c r="H176" s="282" t="s">
        <v>833</v>
      </c>
      <c r="I176" s="282" t="s">
        <v>768</v>
      </c>
      <c r="J176" s="282">
        <v>50</v>
      </c>
      <c r="K176" s="326"/>
    </row>
    <row r="177" ht="15" customHeight="1">
      <c r="B177" s="305"/>
      <c r="C177" s="282" t="s">
        <v>97</v>
      </c>
      <c r="D177" s="282"/>
      <c r="E177" s="282"/>
      <c r="F177" s="304" t="s">
        <v>766</v>
      </c>
      <c r="G177" s="282"/>
      <c r="H177" s="282" t="s">
        <v>834</v>
      </c>
      <c r="I177" s="282" t="s">
        <v>835</v>
      </c>
      <c r="J177" s="282"/>
      <c r="K177" s="326"/>
    </row>
    <row r="178" ht="15" customHeight="1">
      <c r="B178" s="305"/>
      <c r="C178" s="282" t="s">
        <v>58</v>
      </c>
      <c r="D178" s="282"/>
      <c r="E178" s="282"/>
      <c r="F178" s="304" t="s">
        <v>766</v>
      </c>
      <c r="G178" s="282"/>
      <c r="H178" s="282" t="s">
        <v>836</v>
      </c>
      <c r="I178" s="282" t="s">
        <v>837</v>
      </c>
      <c r="J178" s="282">
        <v>1</v>
      </c>
      <c r="K178" s="326"/>
    </row>
    <row r="179" ht="15" customHeight="1">
      <c r="B179" s="305"/>
      <c r="C179" s="282" t="s">
        <v>54</v>
      </c>
      <c r="D179" s="282"/>
      <c r="E179" s="282"/>
      <c r="F179" s="304" t="s">
        <v>766</v>
      </c>
      <c r="G179" s="282"/>
      <c r="H179" s="282" t="s">
        <v>838</v>
      </c>
      <c r="I179" s="282" t="s">
        <v>768</v>
      </c>
      <c r="J179" s="282">
        <v>20</v>
      </c>
      <c r="K179" s="326"/>
    </row>
    <row r="180" ht="15" customHeight="1">
      <c r="B180" s="305"/>
      <c r="C180" s="282" t="s">
        <v>55</v>
      </c>
      <c r="D180" s="282"/>
      <c r="E180" s="282"/>
      <c r="F180" s="304" t="s">
        <v>766</v>
      </c>
      <c r="G180" s="282"/>
      <c r="H180" s="282" t="s">
        <v>839</v>
      </c>
      <c r="I180" s="282" t="s">
        <v>768</v>
      </c>
      <c r="J180" s="282">
        <v>255</v>
      </c>
      <c r="K180" s="326"/>
    </row>
    <row r="181" ht="15" customHeight="1">
      <c r="B181" s="305"/>
      <c r="C181" s="282" t="s">
        <v>98</v>
      </c>
      <c r="D181" s="282"/>
      <c r="E181" s="282"/>
      <c r="F181" s="304" t="s">
        <v>766</v>
      </c>
      <c r="G181" s="282"/>
      <c r="H181" s="282" t="s">
        <v>730</v>
      </c>
      <c r="I181" s="282" t="s">
        <v>768</v>
      </c>
      <c r="J181" s="282">
        <v>10</v>
      </c>
      <c r="K181" s="326"/>
    </row>
    <row r="182" ht="15" customHeight="1">
      <c r="B182" s="305"/>
      <c r="C182" s="282" t="s">
        <v>99</v>
      </c>
      <c r="D182" s="282"/>
      <c r="E182" s="282"/>
      <c r="F182" s="304" t="s">
        <v>766</v>
      </c>
      <c r="G182" s="282"/>
      <c r="H182" s="282" t="s">
        <v>840</v>
      </c>
      <c r="I182" s="282" t="s">
        <v>801</v>
      </c>
      <c r="J182" s="282"/>
      <c r="K182" s="326"/>
    </row>
    <row r="183" ht="15" customHeight="1">
      <c r="B183" s="305"/>
      <c r="C183" s="282" t="s">
        <v>841</v>
      </c>
      <c r="D183" s="282"/>
      <c r="E183" s="282"/>
      <c r="F183" s="304" t="s">
        <v>766</v>
      </c>
      <c r="G183" s="282"/>
      <c r="H183" s="282" t="s">
        <v>842</v>
      </c>
      <c r="I183" s="282" t="s">
        <v>801</v>
      </c>
      <c r="J183" s="282"/>
      <c r="K183" s="326"/>
    </row>
    <row r="184" ht="15" customHeight="1">
      <c r="B184" s="305"/>
      <c r="C184" s="282" t="s">
        <v>830</v>
      </c>
      <c r="D184" s="282"/>
      <c r="E184" s="282"/>
      <c r="F184" s="304" t="s">
        <v>766</v>
      </c>
      <c r="G184" s="282"/>
      <c r="H184" s="282" t="s">
        <v>843</v>
      </c>
      <c r="I184" s="282" t="s">
        <v>801</v>
      </c>
      <c r="J184" s="282"/>
      <c r="K184" s="326"/>
    </row>
    <row r="185" ht="15" customHeight="1">
      <c r="B185" s="305"/>
      <c r="C185" s="282" t="s">
        <v>101</v>
      </c>
      <c r="D185" s="282"/>
      <c r="E185" s="282"/>
      <c r="F185" s="304" t="s">
        <v>772</v>
      </c>
      <c r="G185" s="282"/>
      <c r="H185" s="282" t="s">
        <v>844</v>
      </c>
      <c r="I185" s="282" t="s">
        <v>768</v>
      </c>
      <c r="J185" s="282">
        <v>50</v>
      </c>
      <c r="K185" s="326"/>
    </row>
    <row r="186" ht="15" customHeight="1">
      <c r="B186" s="305"/>
      <c r="C186" s="282" t="s">
        <v>845</v>
      </c>
      <c r="D186" s="282"/>
      <c r="E186" s="282"/>
      <c r="F186" s="304" t="s">
        <v>772</v>
      </c>
      <c r="G186" s="282"/>
      <c r="H186" s="282" t="s">
        <v>846</v>
      </c>
      <c r="I186" s="282" t="s">
        <v>847</v>
      </c>
      <c r="J186" s="282"/>
      <c r="K186" s="326"/>
    </row>
    <row r="187" ht="15" customHeight="1">
      <c r="B187" s="305"/>
      <c r="C187" s="282" t="s">
        <v>848</v>
      </c>
      <c r="D187" s="282"/>
      <c r="E187" s="282"/>
      <c r="F187" s="304" t="s">
        <v>772</v>
      </c>
      <c r="G187" s="282"/>
      <c r="H187" s="282" t="s">
        <v>849</v>
      </c>
      <c r="I187" s="282" t="s">
        <v>847</v>
      </c>
      <c r="J187" s="282"/>
      <c r="K187" s="326"/>
    </row>
    <row r="188" ht="15" customHeight="1">
      <c r="B188" s="305"/>
      <c r="C188" s="282" t="s">
        <v>850</v>
      </c>
      <c r="D188" s="282"/>
      <c r="E188" s="282"/>
      <c r="F188" s="304" t="s">
        <v>772</v>
      </c>
      <c r="G188" s="282"/>
      <c r="H188" s="282" t="s">
        <v>851</v>
      </c>
      <c r="I188" s="282" t="s">
        <v>847</v>
      </c>
      <c r="J188" s="282"/>
      <c r="K188" s="326"/>
    </row>
    <row r="189" ht="15" customHeight="1">
      <c r="B189" s="305"/>
      <c r="C189" s="338" t="s">
        <v>852</v>
      </c>
      <c r="D189" s="282"/>
      <c r="E189" s="282"/>
      <c r="F189" s="304" t="s">
        <v>772</v>
      </c>
      <c r="G189" s="282"/>
      <c r="H189" s="282" t="s">
        <v>853</v>
      </c>
      <c r="I189" s="282" t="s">
        <v>854</v>
      </c>
      <c r="J189" s="339" t="s">
        <v>855</v>
      </c>
      <c r="K189" s="326"/>
    </row>
    <row r="190" ht="15" customHeight="1">
      <c r="B190" s="305"/>
      <c r="C190" s="289" t="s">
        <v>43</v>
      </c>
      <c r="D190" s="282"/>
      <c r="E190" s="282"/>
      <c r="F190" s="304" t="s">
        <v>766</v>
      </c>
      <c r="G190" s="282"/>
      <c r="H190" s="279" t="s">
        <v>856</v>
      </c>
      <c r="I190" s="282" t="s">
        <v>857</v>
      </c>
      <c r="J190" s="282"/>
      <c r="K190" s="326"/>
    </row>
    <row r="191" ht="15" customHeight="1">
      <c r="B191" s="305"/>
      <c r="C191" s="289" t="s">
        <v>858</v>
      </c>
      <c r="D191" s="282"/>
      <c r="E191" s="282"/>
      <c r="F191" s="304" t="s">
        <v>766</v>
      </c>
      <c r="G191" s="282"/>
      <c r="H191" s="282" t="s">
        <v>859</v>
      </c>
      <c r="I191" s="282" t="s">
        <v>801</v>
      </c>
      <c r="J191" s="282"/>
      <c r="K191" s="326"/>
    </row>
    <row r="192" ht="15" customHeight="1">
      <c r="B192" s="305"/>
      <c r="C192" s="289" t="s">
        <v>860</v>
      </c>
      <c r="D192" s="282"/>
      <c r="E192" s="282"/>
      <c r="F192" s="304" t="s">
        <v>766</v>
      </c>
      <c r="G192" s="282"/>
      <c r="H192" s="282" t="s">
        <v>861</v>
      </c>
      <c r="I192" s="282" t="s">
        <v>801</v>
      </c>
      <c r="J192" s="282"/>
      <c r="K192" s="326"/>
    </row>
    <row r="193" ht="15" customHeight="1">
      <c r="B193" s="305"/>
      <c r="C193" s="289" t="s">
        <v>862</v>
      </c>
      <c r="D193" s="282"/>
      <c r="E193" s="282"/>
      <c r="F193" s="304" t="s">
        <v>772</v>
      </c>
      <c r="G193" s="282"/>
      <c r="H193" s="282" t="s">
        <v>863</v>
      </c>
      <c r="I193" s="282" t="s">
        <v>801</v>
      </c>
      <c r="J193" s="282"/>
      <c r="K193" s="326"/>
    </row>
    <row r="194" ht="15" customHeight="1">
      <c r="B194" s="332"/>
      <c r="C194" s="340"/>
      <c r="D194" s="314"/>
      <c r="E194" s="314"/>
      <c r="F194" s="314"/>
      <c r="G194" s="314"/>
      <c r="H194" s="314"/>
      <c r="I194" s="314"/>
      <c r="J194" s="314"/>
      <c r="K194" s="333"/>
    </row>
    <row r="195" ht="18.75" customHeight="1">
      <c r="B195" s="279"/>
      <c r="C195" s="282"/>
      <c r="D195" s="282"/>
      <c r="E195" s="282"/>
      <c r="F195" s="304"/>
      <c r="G195" s="282"/>
      <c r="H195" s="282"/>
      <c r="I195" s="282"/>
      <c r="J195" s="282"/>
      <c r="K195" s="279"/>
    </row>
    <row r="196" ht="18.75" customHeight="1">
      <c r="B196" s="279"/>
      <c r="C196" s="282"/>
      <c r="D196" s="282"/>
      <c r="E196" s="282"/>
      <c r="F196" s="304"/>
      <c r="G196" s="282"/>
      <c r="H196" s="282"/>
      <c r="I196" s="282"/>
      <c r="J196" s="282"/>
      <c r="K196" s="279"/>
    </row>
    <row r="197" ht="18.75" customHeight="1">
      <c r="B197" s="290"/>
      <c r="C197" s="290"/>
      <c r="D197" s="290"/>
      <c r="E197" s="290"/>
      <c r="F197" s="290"/>
      <c r="G197" s="290"/>
      <c r="H197" s="290"/>
      <c r="I197" s="290"/>
      <c r="J197" s="290"/>
      <c r="K197" s="290"/>
    </row>
    <row r="198" ht="13.5">
      <c r="B198" s="269"/>
      <c r="C198" s="270"/>
      <c r="D198" s="270"/>
      <c r="E198" s="270"/>
      <c r="F198" s="270"/>
      <c r="G198" s="270"/>
      <c r="H198" s="270"/>
      <c r="I198" s="270"/>
      <c r="J198" s="270"/>
      <c r="K198" s="271"/>
    </row>
    <row r="199" ht="21">
      <c r="B199" s="272"/>
      <c r="C199" s="273" t="s">
        <v>864</v>
      </c>
      <c r="D199" s="273"/>
      <c r="E199" s="273"/>
      <c r="F199" s="273"/>
      <c r="G199" s="273"/>
      <c r="H199" s="273"/>
      <c r="I199" s="273"/>
      <c r="J199" s="273"/>
      <c r="K199" s="274"/>
    </row>
    <row r="200" ht="25.5" customHeight="1">
      <c r="B200" s="272"/>
      <c r="C200" s="341" t="s">
        <v>865</v>
      </c>
      <c r="D200" s="341"/>
      <c r="E200" s="341"/>
      <c r="F200" s="341" t="s">
        <v>866</v>
      </c>
      <c r="G200" s="342"/>
      <c r="H200" s="341" t="s">
        <v>867</v>
      </c>
      <c r="I200" s="341"/>
      <c r="J200" s="341"/>
      <c r="K200" s="274"/>
    </row>
    <row r="201" ht="5.25" customHeight="1">
      <c r="B201" s="305"/>
      <c r="C201" s="302"/>
      <c r="D201" s="302"/>
      <c r="E201" s="302"/>
      <c r="F201" s="302"/>
      <c r="G201" s="282"/>
      <c r="H201" s="302"/>
      <c r="I201" s="302"/>
      <c r="J201" s="302"/>
      <c r="K201" s="326"/>
    </row>
    <row r="202" ht="15" customHeight="1">
      <c r="B202" s="305"/>
      <c r="C202" s="282" t="s">
        <v>857</v>
      </c>
      <c r="D202" s="282"/>
      <c r="E202" s="282"/>
      <c r="F202" s="304" t="s">
        <v>44</v>
      </c>
      <c r="G202" s="282"/>
      <c r="H202" s="282" t="s">
        <v>868</v>
      </c>
      <c r="I202" s="282"/>
      <c r="J202" s="282"/>
      <c r="K202" s="326"/>
    </row>
    <row r="203" ht="15" customHeight="1">
      <c r="B203" s="305"/>
      <c r="C203" s="311"/>
      <c r="D203" s="282"/>
      <c r="E203" s="282"/>
      <c r="F203" s="304" t="s">
        <v>45</v>
      </c>
      <c r="G203" s="282"/>
      <c r="H203" s="282" t="s">
        <v>869</v>
      </c>
      <c r="I203" s="282"/>
      <c r="J203" s="282"/>
      <c r="K203" s="326"/>
    </row>
    <row r="204" ht="15" customHeight="1">
      <c r="B204" s="305"/>
      <c r="C204" s="311"/>
      <c r="D204" s="282"/>
      <c r="E204" s="282"/>
      <c r="F204" s="304" t="s">
        <v>48</v>
      </c>
      <c r="G204" s="282"/>
      <c r="H204" s="282" t="s">
        <v>870</v>
      </c>
      <c r="I204" s="282"/>
      <c r="J204" s="282"/>
      <c r="K204" s="326"/>
    </row>
    <row r="205" ht="15" customHeight="1">
      <c r="B205" s="305"/>
      <c r="C205" s="282"/>
      <c r="D205" s="282"/>
      <c r="E205" s="282"/>
      <c r="F205" s="304" t="s">
        <v>46</v>
      </c>
      <c r="G205" s="282"/>
      <c r="H205" s="282" t="s">
        <v>871</v>
      </c>
      <c r="I205" s="282"/>
      <c r="J205" s="282"/>
      <c r="K205" s="326"/>
    </row>
    <row r="206" ht="15" customHeight="1">
      <c r="B206" s="305"/>
      <c r="C206" s="282"/>
      <c r="D206" s="282"/>
      <c r="E206" s="282"/>
      <c r="F206" s="304" t="s">
        <v>47</v>
      </c>
      <c r="G206" s="282"/>
      <c r="H206" s="282" t="s">
        <v>872</v>
      </c>
      <c r="I206" s="282"/>
      <c r="J206" s="282"/>
      <c r="K206" s="326"/>
    </row>
    <row r="207" ht="15" customHeight="1">
      <c r="B207" s="305"/>
      <c r="C207" s="282"/>
      <c r="D207" s="282"/>
      <c r="E207" s="282"/>
      <c r="F207" s="304"/>
      <c r="G207" s="282"/>
      <c r="H207" s="282"/>
      <c r="I207" s="282"/>
      <c r="J207" s="282"/>
      <c r="K207" s="326"/>
    </row>
    <row r="208" ht="15" customHeight="1">
      <c r="B208" s="305"/>
      <c r="C208" s="282" t="s">
        <v>813</v>
      </c>
      <c r="D208" s="282"/>
      <c r="E208" s="282"/>
      <c r="F208" s="304" t="s">
        <v>77</v>
      </c>
      <c r="G208" s="282"/>
      <c r="H208" s="282" t="s">
        <v>873</v>
      </c>
      <c r="I208" s="282"/>
      <c r="J208" s="282"/>
      <c r="K208" s="326"/>
    </row>
    <row r="209" ht="15" customHeight="1">
      <c r="B209" s="305"/>
      <c r="C209" s="311"/>
      <c r="D209" s="282"/>
      <c r="E209" s="282"/>
      <c r="F209" s="304" t="s">
        <v>708</v>
      </c>
      <c r="G209" s="282"/>
      <c r="H209" s="282" t="s">
        <v>709</v>
      </c>
      <c r="I209" s="282"/>
      <c r="J209" s="282"/>
      <c r="K209" s="326"/>
    </row>
    <row r="210" ht="15" customHeight="1">
      <c r="B210" s="305"/>
      <c r="C210" s="282"/>
      <c r="D210" s="282"/>
      <c r="E210" s="282"/>
      <c r="F210" s="304" t="s">
        <v>706</v>
      </c>
      <c r="G210" s="282"/>
      <c r="H210" s="282" t="s">
        <v>874</v>
      </c>
      <c r="I210" s="282"/>
      <c r="J210" s="282"/>
      <c r="K210" s="326"/>
    </row>
    <row r="211" ht="15" customHeight="1">
      <c r="B211" s="343"/>
      <c r="C211" s="311"/>
      <c r="D211" s="311"/>
      <c r="E211" s="311"/>
      <c r="F211" s="304" t="s">
        <v>710</v>
      </c>
      <c r="G211" s="289"/>
      <c r="H211" s="330" t="s">
        <v>711</v>
      </c>
      <c r="I211" s="330"/>
      <c r="J211" s="330"/>
      <c r="K211" s="344"/>
    </row>
    <row r="212" ht="15" customHeight="1">
      <c r="B212" s="343"/>
      <c r="C212" s="311"/>
      <c r="D212" s="311"/>
      <c r="E212" s="311"/>
      <c r="F212" s="304" t="s">
        <v>712</v>
      </c>
      <c r="G212" s="289"/>
      <c r="H212" s="330" t="s">
        <v>875</v>
      </c>
      <c r="I212" s="330"/>
      <c r="J212" s="330"/>
      <c r="K212" s="344"/>
    </row>
    <row r="213" ht="15" customHeight="1">
      <c r="B213" s="343"/>
      <c r="C213" s="311"/>
      <c r="D213" s="311"/>
      <c r="E213" s="311"/>
      <c r="F213" s="345"/>
      <c r="G213" s="289"/>
      <c r="H213" s="346"/>
      <c r="I213" s="346"/>
      <c r="J213" s="346"/>
      <c r="K213" s="344"/>
    </row>
    <row r="214" ht="15" customHeight="1">
      <c r="B214" s="343"/>
      <c r="C214" s="282" t="s">
        <v>837</v>
      </c>
      <c r="D214" s="311"/>
      <c r="E214" s="311"/>
      <c r="F214" s="304">
        <v>1</v>
      </c>
      <c r="G214" s="289"/>
      <c r="H214" s="330" t="s">
        <v>876</v>
      </c>
      <c r="I214" s="330"/>
      <c r="J214" s="330"/>
      <c r="K214" s="344"/>
    </row>
    <row r="215" ht="15" customHeight="1">
      <c r="B215" s="343"/>
      <c r="C215" s="311"/>
      <c r="D215" s="311"/>
      <c r="E215" s="311"/>
      <c r="F215" s="304">
        <v>2</v>
      </c>
      <c r="G215" s="289"/>
      <c r="H215" s="330" t="s">
        <v>877</v>
      </c>
      <c r="I215" s="330"/>
      <c r="J215" s="330"/>
      <c r="K215" s="344"/>
    </row>
    <row r="216" ht="15" customHeight="1">
      <c r="B216" s="343"/>
      <c r="C216" s="311"/>
      <c r="D216" s="311"/>
      <c r="E216" s="311"/>
      <c r="F216" s="304">
        <v>3</v>
      </c>
      <c r="G216" s="289"/>
      <c r="H216" s="330" t="s">
        <v>878</v>
      </c>
      <c r="I216" s="330"/>
      <c r="J216" s="330"/>
      <c r="K216" s="344"/>
    </row>
    <row r="217" ht="15" customHeight="1">
      <c r="B217" s="343"/>
      <c r="C217" s="311"/>
      <c r="D217" s="311"/>
      <c r="E217" s="311"/>
      <c r="F217" s="304">
        <v>4</v>
      </c>
      <c r="G217" s="289"/>
      <c r="H217" s="330" t="s">
        <v>879</v>
      </c>
      <c r="I217" s="330"/>
      <c r="J217" s="330"/>
      <c r="K217" s="344"/>
    </row>
    <row r="218" ht="12.75" customHeight="1">
      <c r="B218" s="347"/>
      <c r="C218" s="348"/>
      <c r="D218" s="348"/>
      <c r="E218" s="348"/>
      <c r="F218" s="348"/>
      <c r="G218" s="348"/>
      <c r="H218" s="348"/>
      <c r="I218" s="348"/>
      <c r="J218" s="348"/>
      <c r="K218" s="349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Hlavackova</dc:creator>
  <cp:lastModifiedBy>Hlavackova</cp:lastModifiedBy>
  <dcterms:created xsi:type="dcterms:W3CDTF">2019-05-29T07:26:52Z</dcterms:created>
  <dcterms:modified xsi:type="dcterms:W3CDTF">2019-05-29T07:26:54Z</dcterms:modified>
</cp:coreProperties>
</file>